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ane.freitas\Documents\IDESAM - Taiane Freitas\Novo PUR\Novo PUR modelo SUFRAMA\"/>
    </mc:Choice>
  </mc:AlternateContent>
  <xr:revisionPtr revIDLastSave="6" documentId="8_{7280C127-B90B-43B7-82D3-317370AA7844}" xr6:coauthVersionLast="47" xr6:coauthVersionMax="47" xr10:uidLastSave="{AAE4B9A8-B70C-4D53-8017-671CCB854735}"/>
  <bookViews>
    <workbookView xWindow="-108" yWindow="-108" windowWidth="23256" windowHeight="12456" firstSheet="6" activeTab="10" xr2:uid="{00000000-000D-0000-FFFF-FFFF00000000}"/>
  </bookViews>
  <sheets>
    <sheet name="Legenda" sheetId="1" r:id="rId1"/>
    <sheet name="1. Atividade Prevista" sheetId="2" r:id="rId2"/>
    <sheet name="2. Atividade Prevista" sheetId="11" r:id="rId3"/>
    <sheet name="3. Atividade Prevista" sheetId="12" r:id="rId4"/>
    <sheet name="n. Atividade Prevista" sheetId="13" r:id="rId5"/>
    <sheet name="AtividadeIncubadora.Aceleradora" sheetId="6" r:id="rId6"/>
    <sheet name="Dispêndios Totais" sheetId="7" r:id="rId7"/>
    <sheet name="Recursos Humanos" sheetId="8" r:id="rId8"/>
    <sheet name="Cronograma de Execução Física" sheetId="9" r:id="rId9"/>
    <sheet name="Cronograma de Execução Finan." sheetId="10" r:id="rId10"/>
    <sheet name="Cronograma Minuta de Convênio" sheetId="14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4" l="1"/>
  <c r="O17" i="14"/>
  <c r="N17" i="14"/>
  <c r="G17" i="14"/>
  <c r="E17" i="14"/>
  <c r="F17" i="14" s="1"/>
  <c r="O16" i="14"/>
  <c r="N16" i="14"/>
  <c r="G16" i="14"/>
  <c r="E16" i="14"/>
  <c r="F16" i="14" s="1"/>
  <c r="O15" i="14"/>
  <c r="N15" i="14"/>
  <c r="G15" i="14"/>
  <c r="E15" i="14"/>
  <c r="F15" i="14" s="1"/>
  <c r="O14" i="14"/>
  <c r="N14" i="14"/>
  <c r="G14" i="14"/>
  <c r="E14" i="14"/>
  <c r="F14" i="14" s="1"/>
  <c r="O13" i="14"/>
  <c r="N13" i="14"/>
  <c r="G13" i="14"/>
  <c r="E13" i="14"/>
  <c r="F13" i="14" s="1"/>
  <c r="O12" i="14"/>
  <c r="N12" i="14"/>
  <c r="G12" i="14"/>
  <c r="E12" i="14"/>
  <c r="F12" i="14" s="1"/>
  <c r="O11" i="14"/>
  <c r="N11" i="14"/>
  <c r="G11" i="14"/>
  <c r="E11" i="14"/>
  <c r="F11" i="14" s="1"/>
  <c r="O10" i="14"/>
  <c r="N10" i="14"/>
  <c r="G10" i="14"/>
  <c r="E10" i="14"/>
  <c r="F10" i="14" s="1"/>
  <c r="O9" i="14"/>
  <c r="N9" i="14"/>
  <c r="G9" i="14"/>
  <c r="E9" i="14"/>
  <c r="F9" i="14" s="1"/>
  <c r="V8" i="14"/>
  <c r="O8" i="14"/>
  <c r="O18" i="14" s="1"/>
  <c r="N8" i="14"/>
  <c r="N18" i="14" s="1"/>
  <c r="G8" i="14"/>
  <c r="G18" i="14" s="1"/>
  <c r="E8" i="14"/>
  <c r="D16" i="2"/>
  <c r="D12" i="7"/>
  <c r="C12" i="7"/>
  <c r="C13" i="7"/>
  <c r="C11" i="7"/>
  <c r="C8" i="7"/>
  <c r="C22" i="7"/>
  <c r="C21" i="7"/>
  <c r="C28" i="7" s="1"/>
  <c r="C20" i="7"/>
  <c r="C19" i="7"/>
  <c r="D11" i="7"/>
  <c r="D5" i="7"/>
  <c r="D6" i="7"/>
  <c r="D7" i="7"/>
  <c r="D8" i="7"/>
  <c r="D9" i="7"/>
  <c r="D10" i="7"/>
  <c r="D4" i="7"/>
  <c r="C5" i="7"/>
  <c r="C6" i="7"/>
  <c r="C7" i="7"/>
  <c r="C9" i="7"/>
  <c r="C10" i="7"/>
  <c r="C4" i="7"/>
  <c r="E15" i="13"/>
  <c r="D15" i="13"/>
  <c r="D16" i="13" s="1"/>
  <c r="E15" i="12"/>
  <c r="D15" i="12"/>
  <c r="E15" i="11"/>
  <c r="D15" i="11"/>
  <c r="D16" i="11" s="1"/>
  <c r="O17" i="10"/>
  <c r="O18" i="10"/>
  <c r="O19" i="10"/>
  <c r="O20" i="10"/>
  <c r="O21" i="10"/>
  <c r="O22" i="10"/>
  <c r="O23" i="10"/>
  <c r="O16" i="10"/>
  <c r="O5" i="10"/>
  <c r="O12" i="10"/>
  <c r="O8" i="10"/>
  <c r="O6" i="10"/>
  <c r="O7" i="10"/>
  <c r="O9" i="10"/>
  <c r="O10" i="10"/>
  <c r="O11" i="10"/>
  <c r="C27" i="7"/>
  <c r="E18" i="14" l="1"/>
  <c r="F8" i="14"/>
  <c r="F18" i="14" s="1"/>
  <c r="V11" i="14"/>
  <c r="V10" i="14"/>
  <c r="W10" i="14" s="1"/>
  <c r="V9" i="14"/>
  <c r="W9" i="14" s="1"/>
  <c r="W8" i="14"/>
  <c r="D16" i="12"/>
  <c r="O25" i="10"/>
  <c r="I3" i="8"/>
  <c r="I4" i="8"/>
  <c r="I5" i="8"/>
  <c r="I6" i="8"/>
  <c r="I7" i="8"/>
  <c r="I8" i="8"/>
  <c r="I9" i="8"/>
  <c r="I10" i="8"/>
  <c r="I11" i="8"/>
  <c r="I12" i="8"/>
  <c r="E15" i="2"/>
  <c r="D15" i="2"/>
</calcChain>
</file>

<file path=xl/sharedStrings.xml><?xml version="1.0" encoding="utf-8"?>
<sst xmlns="http://schemas.openxmlformats.org/spreadsheetml/2006/main" count="358" uniqueCount="132">
  <si>
    <t>QUADROS_PUR</t>
  </si>
  <si>
    <t>Esta planilha tem como objetivo auxiliar o preenchimento do Plano de Utilização de Recursos (PUR). Ela foi preenchida com valores fictícios de um suposto projeto de R$525.000,00 para que possa servir como exemplo</t>
  </si>
  <si>
    <t>O arquivo contém os 6 tipos de quadros solicitados no PUR: (1) Atividades previstas, (2) Atividades da Incubadora OU Aceleradora, (3) Dispêndios Totais, (4) Quadro de Recursos Humanos e (5) Cronograma de Execução Física, (6) Cronograma de Execução Financeira.</t>
  </si>
  <si>
    <t>(1) As abas intituladas "1. Atividade Prevista"; "2. Atividade Prevista"; "n. Atividade Prevista" deve ser modificada de acordo com o tipo e quantidade de atividades previstas do projeto. Ex: Se o projeto prioritário possui 8 atividades, logo deve-se apresentar neste documento 8 abas de "Atividades Previstas" e deve-se apresentar no documento WORD as mesmas 8 atividades elencadas neste documento. Informe a descrição da atividade, o valor específico da atividade, dispêndios previstos para a atividade ser desenvolvida, o período de execução e relação dos recursos humanos envolvidos para elaboração das atividades previstas. Atenção ao quadro auxiliar, que pede o detalhamento dos Recursos Humanos envolvidos por atividade.</t>
  </si>
  <si>
    <t xml:space="preserve">(2) A aba intitulada "AtividadeIncubadora.Aceleradora" deve ser preenchida pela Incubadora ou Aceleradora que acompanha a startup. Nesta aba, deve constar as informações das atividades de acompanhamento que serão oferecidas à startup ao longo do desenvolvimento do projeto prioritário. </t>
  </si>
  <si>
    <t>(3) A aba intitulada "Dispêndios Totais" se refere a soma dos Dispêndios de todas as atividades do projeto prioritário.</t>
  </si>
  <si>
    <t>(4) A aba intitulada "Recursos Humanos" se refere às pessoas envolvidas na concepção, planejamento, execução e conclusão do projeto. Faz-se necessário indicar nomes, formações, expertises, horas a serem trabalhadas e valor a ser pago. Caso ocorra contratações ao longo do projeto, ao invés de indicar o nome, insira "A contratar" lembrando de especificar os outros itens do quadro.</t>
  </si>
  <si>
    <t>(5) A aba intitulada "Cronograma de Execução Física" integra informações sobre a progressão das atividades do projeto no tempo, em termos de escopo do projeto. É utilizado para acompanhar os avanços das tarefas planejadas e garantir que o projeto esteja dentro do cronograma estabelecido.</t>
  </si>
  <si>
    <t>(6) A aba intitulada "Cronograma de Execução Financeira" integra informações sobre a progressão das atividades do projeto no tempo em termos financeiros. É utilizado para acompanhar os avanços das tarefas planejadas e garantir que o projeto esteja dentro do orçamento estabelecido.</t>
  </si>
  <si>
    <t>1. [Identificação da atividade]</t>
  </si>
  <si>
    <t>Descrição da Atividade</t>
  </si>
  <si>
    <t>Período de execução</t>
  </si>
  <si>
    <t>DISPÊNDIOS PREVISTOS</t>
  </si>
  <si>
    <t>DESCRIÇÃO DA DESPESA</t>
  </si>
  <si>
    <t>VALOR (R$)</t>
  </si>
  <si>
    <t>EXECUTORA</t>
  </si>
  <si>
    <t>COORDENADORA</t>
  </si>
  <si>
    <t>Programas de Computador ou equipamentos</t>
  </si>
  <si>
    <t>Implantação ou modernização de laboratório de P&amp;D</t>
  </si>
  <si>
    <t xml:space="preserve">Recursos Humanos Diretos </t>
  </si>
  <si>
    <t>Recursos Humanos Indiretos</t>
  </si>
  <si>
    <t>Serviços Técnicos de Terceiros</t>
  </si>
  <si>
    <t>Materiais de consumo</t>
  </si>
  <si>
    <t>Outros dispêndios correlatos</t>
  </si>
  <si>
    <t>Custos Incorridos e Constituição de Reserva</t>
  </si>
  <si>
    <t>TOTAL</t>
  </si>
  <si>
    <t>TOTAL DA ATIVIDADE</t>
  </si>
  <si>
    <r>
      <t>Recursos Humanos envolvidos | CPF</t>
    </r>
    <r>
      <rPr>
        <sz val="10"/>
        <color theme="0"/>
        <rFont val="Arial"/>
        <family val="2"/>
      </rPr>
      <t xml:space="preserve"> I</t>
    </r>
    <r>
      <rPr>
        <b/>
        <sz val="10"/>
        <color theme="0"/>
        <rFont val="Arial"/>
        <family val="2"/>
      </rPr>
      <t xml:space="preserve"> RH Direto ou Indireto</t>
    </r>
  </si>
  <si>
    <t>Formação</t>
  </si>
  <si>
    <t>Descrição das atribuições</t>
  </si>
  <si>
    <t xml:space="preserve">Fulano da Silva - xxx.xxx.xxx-xx - RH Direto </t>
  </si>
  <si>
    <t>[Informação]</t>
  </si>
  <si>
    <t>n. [Identificação da atividade]</t>
  </si>
  <si>
    <t>Identificação | [razão social da Aceleradora ou da Incubadora]</t>
  </si>
  <si>
    <t>CNPJ</t>
  </si>
  <si>
    <t>Descrição das Atividades</t>
  </si>
  <si>
    <t>DD/MM/AAAA a DD/MM/AAAA</t>
  </si>
  <si>
    <t>Dispêndios Previstos</t>
  </si>
  <si>
    <t>Rede de Mentoria</t>
  </si>
  <si>
    <t>CPF</t>
  </si>
  <si>
    <t>FORMAÇÃO</t>
  </si>
  <si>
    <t>EXPERTISES</t>
  </si>
  <si>
    <t>[Nome]</t>
  </si>
  <si>
    <t xml:space="preserve">Programas de Computador, máquinas, equipamentos, aparelhos e instrumentos, seus acessórios, sobressalentes e ferramentas, e serviços de instalação </t>
  </si>
  <si>
    <t>Aquisição, implantação, ampliação ou modernização de laboratório de P&amp;D</t>
  </si>
  <si>
    <t>Recursos Humanos Diretos</t>
  </si>
  <si>
    <t>Outros dispêndios correlatos às atividades de pesquisa e inovação.</t>
  </si>
  <si>
    <t>VALOR TOTAL DO PROJETO</t>
  </si>
  <si>
    <t>Tabela apenas para conferência dos valores por atividade</t>
  </si>
  <si>
    <t>ATIVIDADES</t>
  </si>
  <si>
    <t>1. [Título da Atividade]</t>
  </si>
  <si>
    <t>2. [Título da Atividade]</t>
  </si>
  <si>
    <t>3. [Título da Atividade]</t>
  </si>
  <si>
    <t>4. [Título da Atividade]</t>
  </si>
  <si>
    <t>5. [Título da Atividade]</t>
  </si>
  <si>
    <t>6. [Título da Atividade]</t>
  </si>
  <si>
    <t>7. [Título da Atividade]</t>
  </si>
  <si>
    <t>8. [Título da Atividade]</t>
  </si>
  <si>
    <t>Atividade da Incubadora / Aceleradora</t>
  </si>
  <si>
    <t>ID</t>
  </si>
  <si>
    <t>Nome</t>
  </si>
  <si>
    <t>Expertises</t>
  </si>
  <si>
    <t>Horas a serem trabalhadas (por mês)</t>
  </si>
  <si>
    <t xml:space="preserve">Valor Hora </t>
  </si>
  <si>
    <t>Qtd de meses</t>
  </si>
  <si>
    <t>Valor a ser pago (R$)</t>
  </si>
  <si>
    <t>CRONOGRAMA DE EXECUÇÃO FÍSICA</t>
  </si>
  <si>
    <t>202X</t>
  </si>
  <si>
    <t>202Y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</si>
  <si>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</si>
  <si>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</si>
  <si>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</si>
  <si>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</si>
  <si>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</si>
  <si>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</si>
  <si>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</si>
  <si>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</si>
  <si>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</si>
  <si>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</si>
  <si>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</si>
  <si>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</si>
  <si>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Atividade da Incubadora / Ace. </t>
  </si>
  <si>
    <t>Caso o projeto tenha mais de 2 anos, inserir mais uma tabela:</t>
  </si>
  <si>
    <t>202Z</t>
  </si>
  <si>
    <t>CRONOGRAMA DE EXECUÇÃO FINANCEIRA</t>
  </si>
  <si>
    <t>TOTAL POR ATIVIDADE</t>
  </si>
  <si>
    <t>Cálculo apenas para conferência dos valores</t>
  </si>
  <si>
    <t>TOTAL DO PROJETO</t>
  </si>
  <si>
    <t>......</t>
  </si>
  <si>
    <t>Quadro que compõe a Minuta de Convênio</t>
  </si>
  <si>
    <t>Instrução: Defina os valores trimestrais. Esse quadro e valores serão indicados na Minuta de Convênio</t>
  </si>
  <si>
    <t>QUADROS  ACESSÓRIOS</t>
  </si>
  <si>
    <t>Cronograma de Repasse Financeiro Previsto e de Metas (R$)</t>
  </si>
  <si>
    <t>PARC.</t>
  </si>
  <si>
    <t>PREVISÃO DE APORTE NO PROJETO (R$)</t>
  </si>
  <si>
    <t>Valores de Taxas Administrativas e Operacionais (DOA) a cada trimestre¹</t>
  </si>
  <si>
    <t>Porcentagens das Instituições²</t>
  </si>
  <si>
    <t>%</t>
  </si>
  <si>
    <t>Arranjo via Incubação OU Aceleração³</t>
  </si>
  <si>
    <t xml:space="preserve">Valores </t>
  </si>
  <si>
    <t>Valor por atividade</t>
  </si>
  <si>
    <t>Trimestre</t>
  </si>
  <si>
    <t>Valor Bruto</t>
  </si>
  <si>
    <t xml:space="preserve">Valor de repasse a Executora </t>
  </si>
  <si>
    <t>Valor Líquido do Projeto</t>
  </si>
  <si>
    <t>Parcela/Trimestre</t>
  </si>
  <si>
    <t>Valor repassado ao Idesam</t>
  </si>
  <si>
    <t>Valor repassado à ICT|Incubadora</t>
  </si>
  <si>
    <t>Tipo</t>
  </si>
  <si>
    <t>Valor Global do projeto</t>
  </si>
  <si>
    <t>Primeiro</t>
  </si>
  <si>
    <t>Idesam</t>
  </si>
  <si>
    <t>Custos Incorridos e Fundo de Reserva (DOA)</t>
  </si>
  <si>
    <t>Segundo</t>
  </si>
  <si>
    <t>Executora - ICT; Incubadora</t>
  </si>
  <si>
    <t>Coordenadora - Idesam</t>
  </si>
  <si>
    <t>Terceiro</t>
  </si>
  <si>
    <t>Global</t>
  </si>
  <si>
    <t>Quarto</t>
  </si>
  <si>
    <t>Valor líquido do projeto</t>
  </si>
  <si>
    <t>Quinto</t>
  </si>
  <si>
    <t>Sexto</t>
  </si>
  <si>
    <t>Sétimo</t>
  </si>
  <si>
    <t>Oitavo</t>
  </si>
  <si>
    <t>Nono</t>
  </si>
  <si>
    <t>Décimo</t>
  </si>
  <si>
    <t>Total</t>
  </si>
  <si>
    <t>Explicação</t>
  </si>
  <si>
    <t>Quadros acessórios para calculo dos valores</t>
  </si>
  <si>
    <t>¹ Quadro que detalha o valor das Taxas Administrativas e Operacionais para cada Instituição envolvida: Coordenadora, Incubadora, Startup</t>
  </si>
  <si>
    <t>² Quadro que detalha a participação percentual na Taxa Administrativa e Operacional para cada Instituição envolvida: Coordenadora, Incubadora, Startup</t>
  </si>
  <si>
    <t>³ Quadro que detalha o valor Global da Taxa Administrativa e Operacional para cada Instituição envolvida: Coordenadora, Incubadora, Startup e auxilia no valor que deve ser indicado por atividade no Projeto Prioritário para as Taxas da Coordenadora e Startup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</si>
</sst>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  <numFmt numFmtId="166" formatCode="#,##0.00_ ;\-#,##0.00\ "/>
    <numFmt numFmtId="167" formatCode="[$R$-416]\ #,##0.00"/>
    <numFmt numFmtId="168" formatCode="0.0"/>
  </numFmts>
  <fonts count="1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ck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justify" vertical="center" wrapText="1"/>
      <protection locked="0"/>
    </xf>
    <xf numFmtId="44" fontId="5" fillId="0" borderId="8" xfId="1" applyFont="1" applyBorder="1" applyAlignment="1" applyProtection="1">
      <alignment horizontal="center" vertical="center" wrapText="1"/>
      <protection locked="0"/>
    </xf>
    <xf numFmtId="44" fontId="5" fillId="0" borderId="9" xfId="1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Protection="1">
      <protection locked="0"/>
    </xf>
    <xf numFmtId="44" fontId="9" fillId="0" borderId="8" xfId="1" applyFont="1" applyBorder="1" applyAlignment="1" applyProtection="1">
      <alignment horizontal="center" vertical="center" wrapText="1"/>
      <protection locked="0"/>
    </xf>
    <xf numFmtId="44" fontId="9" fillId="0" borderId="9" xfId="1" applyFont="1" applyBorder="1" applyAlignment="1" applyProtection="1">
      <alignment horizontal="center" vertical="center" wrapText="1"/>
      <protection locked="0"/>
    </xf>
    <xf numFmtId="44" fontId="9" fillId="0" borderId="8" xfId="1" applyFont="1" applyBorder="1" applyAlignment="1" applyProtection="1">
      <alignment horizontal="center" vertical="center"/>
      <protection locked="0"/>
    </xf>
    <xf numFmtId="44" fontId="9" fillId="0" borderId="9" xfId="1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justify" vertical="center" wrapText="1"/>
      <protection locked="0"/>
    </xf>
    <xf numFmtId="7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7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justify" vertical="center"/>
      <protection locked="0"/>
    </xf>
    <xf numFmtId="7" fontId="10" fillId="0" borderId="8" xfId="1" applyNumberFormat="1" applyFont="1" applyFill="1" applyBorder="1" applyAlignment="1" applyProtection="1">
      <alignment horizontal="center" vertical="center" wrapText="1"/>
    </xf>
    <xf numFmtId="7" fontId="10" fillId="0" borderId="9" xfId="1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25" xfId="0" applyFont="1" applyBorder="1" applyAlignment="1">
      <alignment horizontal="center"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justify" vertical="center" wrapText="1"/>
      <protection locked="0"/>
    </xf>
    <xf numFmtId="0" fontId="2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9" xfId="1" applyNumberFormat="1" applyFont="1" applyBorder="1" applyAlignment="1" applyProtection="1">
      <alignment horizontal="center" vertical="center" wrapText="1"/>
      <protection locked="0"/>
    </xf>
    <xf numFmtId="0" fontId="2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justify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64" fontId="2" fillId="0" borderId="8" xfId="1" applyNumberFormat="1" applyFont="1" applyBorder="1" applyAlignment="1" applyProtection="1">
      <alignment horizontal="center" vertical="center" wrapText="1"/>
      <protection locked="0"/>
    </xf>
    <xf numFmtId="164" fontId="2" fillId="0" borderId="9" xfId="1" applyNumberFormat="1" applyFont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6" xfId="0" applyFont="1" applyBorder="1"/>
    <xf numFmtId="0" fontId="4" fillId="0" borderId="16" xfId="0" applyFont="1" applyBorder="1" applyAlignment="1" applyProtection="1">
      <alignment vertical="center" wrapText="1"/>
      <protection locked="0"/>
    </xf>
    <xf numFmtId="164" fontId="7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/>
    <xf numFmtId="165" fontId="8" fillId="0" borderId="9" xfId="0" applyNumberFormat="1" applyFont="1" applyBorder="1"/>
    <xf numFmtId="44" fontId="2" fillId="0" borderId="9" xfId="1" applyFont="1" applyBorder="1"/>
    <xf numFmtId="0" fontId="4" fillId="2" borderId="38" xfId="0" applyFont="1" applyFill="1" applyBorder="1" applyAlignment="1" applyProtection="1">
      <alignment horizontal="justify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65" fontId="8" fillId="0" borderId="31" xfId="0" applyNumberFormat="1" applyFont="1" applyBorder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justify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6" fillId="2" borderId="38" xfId="0" applyFont="1" applyFill="1" applyBorder="1" applyAlignment="1" applyProtection="1">
      <alignment horizontal="justify" vertical="center"/>
      <protection locked="0"/>
    </xf>
    <xf numFmtId="0" fontId="6" fillId="2" borderId="13" xfId="0" applyFont="1" applyFill="1" applyBorder="1" applyAlignment="1" applyProtection="1">
      <alignment horizontal="justify" vertical="center"/>
      <protection locked="0"/>
    </xf>
    <xf numFmtId="0" fontId="9" fillId="0" borderId="9" xfId="0" applyFont="1" applyBorder="1" applyAlignment="1" applyProtection="1">
      <alignment horizontal="justify" vertical="center"/>
      <protection locked="0"/>
    </xf>
    <xf numFmtId="164" fontId="10" fillId="0" borderId="8" xfId="1" applyNumberFormat="1" applyFont="1" applyFill="1" applyBorder="1" applyAlignment="1" applyProtection="1">
      <alignment horizontal="center"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10" fillId="0" borderId="35" xfId="1" applyNumberFormat="1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justify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2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Border="1" applyAlignment="1">
      <alignment horizontal="center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0" xfId="0" applyFont="1" applyBorder="1" applyAlignment="1">
      <alignment horizontal="center" vertical="center" textRotation="90" wrapText="1"/>
    </xf>
    <xf numFmtId="0" fontId="12" fillId="0" borderId="49" xfId="0" applyFont="1" applyBorder="1" applyAlignment="1">
      <alignment horizontal="center" vertical="center" textRotation="90" wrapText="1"/>
    </xf>
    <xf numFmtId="0" fontId="0" fillId="0" borderId="51" xfId="0" applyBorder="1"/>
    <xf numFmtId="0" fontId="11" fillId="4" borderId="5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53" xfId="0" applyFont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55" xfId="0" applyBorder="1"/>
    <xf numFmtId="0" fontId="11" fillId="4" borderId="5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textRotation="90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4" borderId="56" xfId="0" applyFill="1" applyBorder="1" applyAlignment="1">
      <alignment horizontal="center" vertical="center"/>
    </xf>
    <xf numFmtId="167" fontId="0" fillId="0" borderId="56" xfId="0" applyNumberFormat="1" applyBorder="1" applyAlignment="1">
      <alignment horizontal="center" vertical="center"/>
    </xf>
    <xf numFmtId="167" fontId="11" fillId="0" borderId="56" xfId="0" applyNumberFormat="1" applyFon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7" fontId="0" fillId="0" borderId="52" xfId="0" applyNumberFormat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65" fontId="13" fillId="0" borderId="52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8" fontId="0" fillId="0" borderId="52" xfId="0" applyNumberFormat="1" applyBorder="1" applyAlignment="1">
      <alignment horizontal="center" vertical="center"/>
    </xf>
    <xf numFmtId="10" fontId="0" fillId="0" borderId="0" xfId="0" applyNumberFormat="1"/>
    <xf numFmtId="0" fontId="12" fillId="0" borderId="0" xfId="0" applyFont="1" applyAlignment="1">
      <alignment horizontal="center" vertical="center" textRotation="90" wrapText="1"/>
    </xf>
    <xf numFmtId="0" fontId="12" fillId="0" borderId="56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0" fillId="0" borderId="58" xfId="0" applyBorder="1"/>
    <xf numFmtId="0" fontId="0" fillId="0" borderId="57" xfId="0" applyBorder="1"/>
    <xf numFmtId="0" fontId="11" fillId="0" borderId="0" xfId="0" applyFont="1"/>
    <xf numFmtId="0" fontId="11" fillId="0" borderId="49" xfId="0" applyFont="1" applyBorder="1"/>
  </cellXfs>
  <cellStyles count="2">
    <cellStyle name="Moeda" xfId="1" builtinId="4"/>
    <cellStyle name="Normal" xfId="0" builtinId="0"/>
  </cellStyles>
  <dxfs count="4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4</xdr:col>
      <xdr:colOff>510540</xdr:colOff>
      <xdr:row>6</xdr:row>
      <xdr:rowOff>44282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B3A1E46-8892-46E0-84E1-59346BFCF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2613660" cy="161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O13"/>
  <sheetViews>
    <sheetView showGridLines="0" zoomScaleNormal="100" workbookViewId="0">
      <selection activeCell="N12" sqref="N12"/>
    </sheetView>
  </sheetViews>
  <sheetFormatPr defaultColWidth="8.85546875" defaultRowHeight="10.15"/>
  <cols>
    <col min="1" max="5" width="8.85546875" style="1"/>
    <col min="6" max="6" width="113.140625" style="1" customWidth="1"/>
    <col min="7" max="16384" width="8.85546875" style="1"/>
  </cols>
  <sheetData>
    <row r="2" spans="6:15" ht="10.9" thickBot="1"/>
    <row r="3" spans="6:15" ht="14.45" thickTop="1" thickBot="1">
      <c r="F3" s="44" t="s">
        <v>0</v>
      </c>
      <c r="G3" s="2"/>
      <c r="H3" s="2"/>
      <c r="I3" s="2"/>
      <c r="J3" s="2"/>
      <c r="K3" s="2"/>
      <c r="L3" s="2"/>
      <c r="M3" s="2"/>
      <c r="N3" s="2"/>
      <c r="O3" s="2"/>
    </row>
    <row r="4" spans="6:15" ht="18.600000000000001" customHeight="1" thickTop="1">
      <c r="F4" s="102" t="s">
        <v>1</v>
      </c>
      <c r="G4" s="2"/>
    </row>
    <row r="5" spans="6:15" ht="13.9" thickBot="1">
      <c r="F5" s="103"/>
      <c r="G5" s="2"/>
    </row>
    <row r="6" spans="6:15" s="4" customFormat="1" ht="55.15" customHeight="1" thickTop="1" thickBot="1">
      <c r="F6" s="5" t="s">
        <v>2</v>
      </c>
      <c r="G6" s="3"/>
    </row>
    <row r="7" spans="6:15" s="4" customFormat="1" ht="86.45" customHeight="1" thickTop="1" thickBot="1">
      <c r="F7" s="6" t="s">
        <v>3</v>
      </c>
      <c r="G7" s="3"/>
    </row>
    <row r="8" spans="6:15" s="4" customFormat="1" ht="57.6" customHeight="1" thickTop="1" thickBot="1">
      <c r="F8" s="6" t="s">
        <v>4</v>
      </c>
      <c r="G8" s="3"/>
    </row>
    <row r="9" spans="6:15" s="4" customFormat="1" ht="29.45" customHeight="1" thickTop="1" thickBot="1">
      <c r="F9" s="6" t="s">
        <v>5</v>
      </c>
      <c r="G9" s="3"/>
    </row>
    <row r="10" spans="6:15" s="4" customFormat="1" ht="58.9" customHeight="1" thickTop="1" thickBot="1">
      <c r="F10" s="6" t="s">
        <v>6</v>
      </c>
      <c r="G10" s="3"/>
    </row>
    <row r="11" spans="6:15" s="4" customFormat="1" ht="48" customHeight="1" thickTop="1" thickBot="1">
      <c r="F11" s="6" t="s">
        <v>7</v>
      </c>
      <c r="G11" s="3"/>
    </row>
    <row r="12" spans="6:15" s="4" customFormat="1" ht="57" customHeight="1" thickTop="1" thickBot="1">
      <c r="F12" s="5" t="s">
        <v>8</v>
      </c>
      <c r="G12" s="3"/>
    </row>
    <row r="13" spans="6:15" ht="10.9" thickTop="1"/>
  </sheetData>
  <mergeCells count="1">
    <mergeCell ref="F4:F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37"/>
  <sheetViews>
    <sheetView showGridLines="0" workbookViewId="0">
      <selection activeCell="Q28" sqref="Q28"/>
    </sheetView>
  </sheetViews>
  <sheetFormatPr defaultColWidth="8.85546875" defaultRowHeight="13.15"/>
  <cols>
    <col min="1" max="1" width="3.5703125" style="42" customWidth="1"/>
    <col min="2" max="2" width="20.5703125" style="42" customWidth="1"/>
    <col min="3" max="3" width="11.85546875" style="42" customWidth="1"/>
    <col min="4" max="12" width="12" style="42" bestFit="1" customWidth="1"/>
    <col min="13" max="13" width="11.42578125" style="42" customWidth="1"/>
    <col min="14" max="14" width="10.7109375" style="42" customWidth="1"/>
    <col min="15" max="15" width="21.140625" style="42" customWidth="1"/>
    <col min="16" max="16" width="1.85546875" style="42" customWidth="1"/>
    <col min="17" max="16384" width="8.85546875" style="42"/>
  </cols>
  <sheetData>
    <row r="1" spans="2:17" ht="10.15" customHeight="1"/>
    <row r="2" spans="2:17">
      <c r="B2" s="134" t="s">
        <v>84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>
      <c r="B3" s="136" t="s">
        <v>49</v>
      </c>
      <c r="C3" s="139" t="s">
        <v>67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2:17">
      <c r="B4" s="136"/>
      <c r="C4" s="54" t="s">
        <v>69</v>
      </c>
      <c r="D4" s="54" t="s">
        <v>70</v>
      </c>
      <c r="E4" s="54" t="s">
        <v>71</v>
      </c>
      <c r="F4" s="54" t="s">
        <v>72</v>
      </c>
      <c r="G4" s="54" t="s">
        <v>73</v>
      </c>
      <c r="H4" s="54" t="s">
        <v>74</v>
      </c>
      <c r="I4" s="54" t="s">
        <v>75</v>
      </c>
      <c r="J4" s="54" t="s">
        <v>76</v>
      </c>
      <c r="K4" s="54" t="s">
        <v>77</v>
      </c>
      <c r="L4" s="54" t="s">
        <v>78</v>
      </c>
      <c r="M4" s="54" t="s">
        <v>79</v>
      </c>
      <c r="N4" s="54" t="s">
        <v>80</v>
      </c>
      <c r="O4" s="2" t="s">
        <v>85</v>
      </c>
      <c r="Q4" s="42" t="s">
        <v>86</v>
      </c>
    </row>
    <row r="5" spans="2:17">
      <c r="B5" s="78" t="s">
        <v>50</v>
      </c>
      <c r="C5" s="55">
        <v>69375</v>
      </c>
      <c r="D5" s="55">
        <v>69375</v>
      </c>
      <c r="E5" s="55">
        <v>69375</v>
      </c>
      <c r="F5" s="55"/>
      <c r="G5" s="55"/>
      <c r="H5" s="55"/>
      <c r="I5" s="55"/>
      <c r="J5" s="55"/>
      <c r="K5" s="55"/>
      <c r="L5" s="55"/>
      <c r="M5" s="55"/>
      <c r="N5" s="55"/>
      <c r="O5" s="73">
        <f>SUM(C5:N5)</f>
        <v>208125</v>
      </c>
    </row>
    <row r="6" spans="2:17">
      <c r="B6" s="78" t="s">
        <v>51</v>
      </c>
      <c r="C6" s="55"/>
      <c r="D6" s="55"/>
      <c r="E6" s="55">
        <v>39375</v>
      </c>
      <c r="F6" s="55">
        <v>39375</v>
      </c>
      <c r="G6" s="55">
        <v>39375</v>
      </c>
      <c r="H6" s="55"/>
      <c r="I6" s="55"/>
      <c r="J6" s="55"/>
      <c r="K6" s="55"/>
      <c r="L6" s="55"/>
      <c r="M6" s="55"/>
      <c r="N6" s="55"/>
      <c r="O6" s="73">
        <f t="shared" ref="O6:O11" si="0">SUM(C6:N6)</f>
        <v>118125</v>
      </c>
    </row>
    <row r="7" spans="2:17">
      <c r="B7" s="78" t="s">
        <v>52</v>
      </c>
      <c r="C7" s="55"/>
      <c r="D7" s="55"/>
      <c r="E7" s="55"/>
      <c r="F7" s="55">
        <v>17031.25</v>
      </c>
      <c r="G7" s="55">
        <v>17031.25</v>
      </c>
      <c r="H7" s="55">
        <v>17031.25</v>
      </c>
      <c r="I7" s="55">
        <v>17031.25</v>
      </c>
      <c r="J7" s="55"/>
      <c r="K7" s="55"/>
      <c r="L7" s="55"/>
      <c r="M7" s="55"/>
      <c r="N7" s="55"/>
      <c r="O7" s="73">
        <f t="shared" si="0"/>
        <v>68125</v>
      </c>
    </row>
    <row r="8" spans="2:17">
      <c r="B8" s="78" t="s">
        <v>53</v>
      </c>
      <c r="C8" s="55"/>
      <c r="D8" s="55"/>
      <c r="E8" s="55"/>
      <c r="F8" s="55"/>
      <c r="G8" s="55"/>
      <c r="H8" s="55"/>
      <c r="I8" s="55"/>
      <c r="J8" s="55">
        <v>26041.666666666668</v>
      </c>
      <c r="K8" s="55">
        <v>26041.666666666668</v>
      </c>
      <c r="L8" s="55">
        <v>26041.666666666668</v>
      </c>
      <c r="M8" s="55"/>
      <c r="N8" s="55"/>
      <c r="O8" s="73">
        <f>SUM(C8:N8)</f>
        <v>78125</v>
      </c>
    </row>
    <row r="9" spans="2:17">
      <c r="B9" s="79" t="s">
        <v>54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3">
        <f t="shared" si="0"/>
        <v>0</v>
      </c>
    </row>
    <row r="10" spans="2:17">
      <c r="B10" s="79" t="s">
        <v>55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73">
        <f t="shared" si="0"/>
        <v>0</v>
      </c>
    </row>
    <row r="11" spans="2:17">
      <c r="B11" s="79" t="s">
        <v>56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73">
        <f t="shared" si="0"/>
        <v>0</v>
      </c>
    </row>
    <row r="12" spans="2:17" ht="26.45">
      <c r="B12" s="80" t="s">
        <v>81</v>
      </c>
      <c r="C12" s="56">
        <v>5250</v>
      </c>
      <c r="D12" s="56">
        <v>5250</v>
      </c>
      <c r="E12" s="56">
        <v>5250</v>
      </c>
      <c r="F12" s="56">
        <v>5250</v>
      </c>
      <c r="G12" s="56">
        <v>5250</v>
      </c>
      <c r="H12" s="56">
        <v>5250</v>
      </c>
      <c r="I12" s="56">
        <v>5250</v>
      </c>
      <c r="J12" s="56">
        <v>5250</v>
      </c>
      <c r="K12" s="56">
        <v>5250</v>
      </c>
      <c r="L12" s="56">
        <v>5250</v>
      </c>
      <c r="M12" s="56"/>
      <c r="N12" s="56"/>
      <c r="O12" s="73">
        <f>SUM(C12:N12)</f>
        <v>52500</v>
      </c>
    </row>
    <row r="13" spans="2:17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3"/>
    </row>
    <row r="14" spans="2:17">
      <c r="B14" s="137" t="s">
        <v>49</v>
      </c>
      <c r="C14" s="143" t="s">
        <v>68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74"/>
    </row>
    <row r="15" spans="2:17">
      <c r="B15" s="137"/>
      <c r="C15" s="54" t="s">
        <v>69</v>
      </c>
      <c r="D15" s="54" t="s">
        <v>70</v>
      </c>
      <c r="E15" s="54" t="s">
        <v>71</v>
      </c>
      <c r="F15" s="54" t="s">
        <v>72</v>
      </c>
      <c r="G15" s="54" t="s">
        <v>73</v>
      </c>
      <c r="H15" s="54" t="s">
        <v>74</v>
      </c>
      <c r="I15" s="54" t="s">
        <v>75</v>
      </c>
      <c r="J15" s="54" t="s">
        <v>76</v>
      </c>
      <c r="K15" s="54" t="s">
        <v>77</v>
      </c>
      <c r="L15" s="54" t="s">
        <v>78</v>
      </c>
      <c r="M15" s="54" t="s">
        <v>79</v>
      </c>
      <c r="N15" s="54" t="s">
        <v>80</v>
      </c>
      <c r="O15" s="74"/>
    </row>
    <row r="16" spans="2:17" ht="26.45">
      <c r="B16" s="81" t="s">
        <v>50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73">
        <f>SUM(C16:N16)</f>
        <v>0</v>
      </c>
    </row>
    <row r="17" spans="2:17" ht="26.45">
      <c r="B17" s="81" t="s">
        <v>51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73">
        <f t="shared" ref="O17:O23" si="1">SUM(C17:N17)</f>
        <v>0</v>
      </c>
    </row>
    <row r="18" spans="2:17" ht="26.45">
      <c r="B18" s="81" t="s">
        <v>52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73">
        <f t="shared" si="1"/>
        <v>0</v>
      </c>
    </row>
    <row r="19" spans="2:17" ht="26.45">
      <c r="B19" s="81" t="s">
        <v>53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73">
        <f t="shared" si="1"/>
        <v>0</v>
      </c>
    </row>
    <row r="20" spans="2:17" ht="26.45">
      <c r="B20" s="81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73">
        <f t="shared" si="1"/>
        <v>0</v>
      </c>
    </row>
    <row r="21" spans="2:17" ht="26.45">
      <c r="B21" s="81" t="s">
        <v>55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73">
        <f t="shared" si="1"/>
        <v>0</v>
      </c>
    </row>
    <row r="22" spans="2:17" ht="26.45">
      <c r="B22" s="81" t="s">
        <v>56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73">
        <f t="shared" si="1"/>
        <v>0</v>
      </c>
    </row>
    <row r="23" spans="2:17" ht="26.45">
      <c r="B23" s="81" t="s">
        <v>81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73">
        <f t="shared" si="1"/>
        <v>0</v>
      </c>
    </row>
    <row r="24" spans="2:17">
      <c r="O24" s="74"/>
    </row>
    <row r="25" spans="2:17">
      <c r="B25" s="146" t="s">
        <v>87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75">
        <f>SUM(O5:O23)</f>
        <v>525000</v>
      </c>
      <c r="Q25" s="42" t="s">
        <v>86</v>
      </c>
    </row>
    <row r="26" spans="2:17">
      <c r="B26" s="42" t="s">
        <v>82</v>
      </c>
      <c r="O26" s="59"/>
    </row>
    <row r="27" spans="2:17">
      <c r="B27" s="136" t="s">
        <v>49</v>
      </c>
      <c r="C27" s="143" t="s">
        <v>83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59"/>
    </row>
    <row r="28" spans="2:17">
      <c r="B28" s="136"/>
      <c r="C28" s="54" t="s">
        <v>69</v>
      </c>
      <c r="D28" s="54" t="s">
        <v>70</v>
      </c>
      <c r="E28" s="54" t="s">
        <v>71</v>
      </c>
      <c r="F28" s="54" t="s">
        <v>72</v>
      </c>
      <c r="G28" s="54" t="s">
        <v>73</v>
      </c>
      <c r="H28" s="54" t="s">
        <v>74</v>
      </c>
      <c r="I28" s="54" t="s">
        <v>75</v>
      </c>
      <c r="J28" s="54" t="s">
        <v>76</v>
      </c>
      <c r="K28" s="54" t="s">
        <v>77</v>
      </c>
      <c r="L28" s="54" t="s">
        <v>78</v>
      </c>
      <c r="M28" s="54" t="s">
        <v>79</v>
      </c>
      <c r="N28" s="54" t="s">
        <v>80</v>
      </c>
    </row>
    <row r="29" spans="2:17" ht="26.45">
      <c r="B29" s="47" t="s">
        <v>50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2:17" ht="26.45">
      <c r="B30" s="47" t="s">
        <v>51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2:17" ht="26.45">
      <c r="B31" s="47" t="s">
        <v>52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7" ht="26.45">
      <c r="B32" s="47" t="s">
        <v>53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2:14" ht="26.45">
      <c r="B33" s="47" t="s">
        <v>54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2:14" ht="26.45">
      <c r="B34" s="47" t="s">
        <v>55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ht="26.45">
      <c r="B35" s="47" t="s">
        <v>56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2:14" ht="26.45">
      <c r="B36" s="47" t="s">
        <v>81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4">
      <c r="B37" s="53" t="s">
        <v>88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</sheetData>
  <mergeCells count="8">
    <mergeCell ref="C3:N3"/>
    <mergeCell ref="B2:N2"/>
    <mergeCell ref="B3:B4"/>
    <mergeCell ref="B27:B28"/>
    <mergeCell ref="C14:N14"/>
    <mergeCell ref="C27:N27"/>
    <mergeCell ref="B25:N25"/>
    <mergeCell ref="B14:B1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8E61215B-991C-4105-BB24-676060CF77EC}">
            <xm:f>'Cronograma de Execução Física'!C5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C5:N12</xm:sqref>
        </x14:conditionalFormatting>
        <x14:conditionalFormatting xmlns:xm="http://schemas.microsoft.com/office/excel/2006/main">
          <x14:cfRule type="cellIs" priority="2" operator="notEqual" id="{38D800A4-33D4-4030-B3D3-709BE6D86ECD}">
            <xm:f>'Cronograma de Execução Física'!O5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C16:N23</xm:sqref>
        </x14:conditionalFormatting>
        <x14:conditionalFormatting xmlns:xm="http://schemas.microsoft.com/office/excel/2006/main">
          <x14:cfRule type="cellIs" priority="1" operator="notEqual" id="{E19DAF8F-6992-44CD-A8A9-B4B22221973C}">
            <xm:f>'Cronograma de Execução Física'!C19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C29:N36</xm:sqref>
        </x14:conditionalFormatting>
        <x14:conditionalFormatting xmlns:xm="http://schemas.microsoft.com/office/excel/2006/main">
          <x14:cfRule type="cellIs" priority="10" operator="notEqual" id="{E19DAF8F-6992-44CD-A8A9-B4B22221973C}">
            <xm:f>'Cronograma de Execução Física'!#REF!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C37:N37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7476-DD9D-4D3B-8DA3-77669A47D9EE}">
  <dimension ref="B2:X26"/>
  <sheetViews>
    <sheetView showGridLines="0" workbookViewId="0">
      <selection sqref="A1:XFD1048576"/>
    </sheetView>
  </sheetViews>
  <sheetFormatPr defaultRowHeight="15"/>
  <cols>
    <col min="1" max="1" width="2.7109375" customWidth="1"/>
    <col min="4" max="4" width="17.5703125" customWidth="1"/>
    <col min="5" max="5" width="15.42578125" customWidth="1"/>
    <col min="6" max="6" width="15.140625" customWidth="1"/>
    <col min="7" max="7" width="9.5703125" customWidth="1"/>
    <col min="8" max="8" width="11" customWidth="1"/>
    <col min="9" max="9" width="2.5703125" customWidth="1"/>
    <col min="10" max="11" width="9.5703125" customWidth="1"/>
    <col min="12" max="12" width="5" customWidth="1"/>
    <col min="13" max="13" width="18.140625" customWidth="1"/>
    <col min="14" max="14" width="21" customWidth="1"/>
    <col min="15" max="15" width="24.140625" customWidth="1"/>
    <col min="16" max="16" width="2" customWidth="1"/>
    <col min="17" max="17" width="28.140625" customWidth="1"/>
    <col min="18" max="18" width="12.7109375" customWidth="1"/>
    <col min="19" max="19" width="2" customWidth="1"/>
    <col min="20" max="20" width="9.42578125" customWidth="1"/>
    <col min="21" max="21" width="42.42578125" customWidth="1"/>
    <col min="22" max="22" width="15.140625" customWidth="1"/>
    <col min="23" max="23" width="21.42578125" customWidth="1"/>
  </cols>
  <sheetData>
    <row r="2" spans="2:24">
      <c r="C2" s="147"/>
      <c r="D2" s="147"/>
      <c r="E2" s="147" t="s">
        <v>89</v>
      </c>
      <c r="F2" s="147"/>
      <c r="G2" s="147"/>
    </row>
    <row r="3" spans="2:24">
      <c r="B3" s="148" t="s">
        <v>90</v>
      </c>
      <c r="C3" s="149"/>
      <c r="D3" s="149"/>
      <c r="E3" s="149"/>
      <c r="F3" s="149"/>
      <c r="G3" s="149"/>
      <c r="H3" s="150"/>
      <c r="I3" s="151"/>
      <c r="J3" s="151"/>
      <c r="K3" s="151"/>
      <c r="L3" s="151"/>
    </row>
    <row r="4" spans="2:24" ht="23.25" customHeight="1">
      <c r="D4" s="152"/>
      <c r="E4" s="152"/>
      <c r="F4" s="152"/>
      <c r="G4" s="153"/>
      <c r="H4" s="154"/>
      <c r="I4" s="154"/>
      <c r="J4" s="154"/>
      <c r="K4" s="155" t="s">
        <v>91</v>
      </c>
      <c r="L4" s="156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7"/>
    </row>
    <row r="5" spans="2:24" ht="23.25" customHeight="1">
      <c r="B5" s="158" t="s">
        <v>92</v>
      </c>
      <c r="C5" s="158"/>
      <c r="D5" s="158"/>
      <c r="E5" s="158"/>
      <c r="F5" s="158"/>
      <c r="G5" s="158"/>
      <c r="H5" s="159"/>
      <c r="I5" s="159"/>
      <c r="J5" s="159"/>
      <c r="K5" s="160"/>
      <c r="L5" s="161"/>
      <c r="M5" s="162"/>
      <c r="N5" s="162"/>
      <c r="O5" s="162"/>
      <c r="Q5" s="162"/>
      <c r="R5" s="162"/>
      <c r="X5" s="163"/>
    </row>
    <row r="6" spans="2:24" ht="23.25" customHeight="1">
      <c r="B6" s="164" t="s">
        <v>93</v>
      </c>
      <c r="C6" s="158" t="s">
        <v>94</v>
      </c>
      <c r="D6" s="158"/>
      <c r="E6" s="158"/>
      <c r="F6" s="158"/>
      <c r="G6" s="158"/>
      <c r="H6" s="159"/>
      <c r="I6" s="159"/>
      <c r="J6" s="159"/>
      <c r="K6" s="160"/>
      <c r="L6" s="161"/>
      <c r="M6" s="148" t="s">
        <v>95</v>
      </c>
      <c r="N6" s="149"/>
      <c r="O6" s="150"/>
      <c r="Q6" s="148" t="s">
        <v>96</v>
      </c>
      <c r="R6" s="150"/>
      <c r="T6" s="165" t="s">
        <v>97</v>
      </c>
      <c r="U6" s="166" t="s">
        <v>98</v>
      </c>
      <c r="V6" s="167" t="s">
        <v>99</v>
      </c>
      <c r="W6" s="167" t="s">
        <v>100</v>
      </c>
      <c r="X6" s="163"/>
    </row>
    <row r="7" spans="2:24" ht="23.25" customHeight="1">
      <c r="B7" s="164"/>
      <c r="C7" s="168" t="s">
        <v>101</v>
      </c>
      <c r="D7" s="168" t="s">
        <v>102</v>
      </c>
      <c r="E7" s="168" t="s">
        <v>103</v>
      </c>
      <c r="F7" s="168" t="s">
        <v>104</v>
      </c>
      <c r="G7" s="169" t="s">
        <v>97</v>
      </c>
      <c r="H7" s="151"/>
      <c r="I7" s="151"/>
      <c r="J7" s="151"/>
      <c r="K7" s="160"/>
      <c r="L7" s="170"/>
      <c r="M7" s="171" t="s">
        <v>105</v>
      </c>
      <c r="N7" s="172" t="s">
        <v>106</v>
      </c>
      <c r="O7" s="173" t="s">
        <v>107</v>
      </c>
      <c r="Q7" s="174" t="s">
        <v>108</v>
      </c>
      <c r="R7" s="174" t="s">
        <v>97</v>
      </c>
      <c r="T7" s="175">
        <v>100</v>
      </c>
      <c r="U7" s="176" t="s">
        <v>109</v>
      </c>
      <c r="V7" s="177">
        <v>2000000</v>
      </c>
      <c r="W7" s="178">
        <v>10</v>
      </c>
      <c r="X7" s="163"/>
    </row>
    <row r="8" spans="2:24" ht="23.25" customHeight="1">
      <c r="B8" s="179">
        <v>1</v>
      </c>
      <c r="C8" s="174" t="s">
        <v>110</v>
      </c>
      <c r="D8" s="180">
        <v>200000</v>
      </c>
      <c r="E8" s="180">
        <f>D8-N8</f>
        <v>180000</v>
      </c>
      <c r="F8" s="181">
        <f>E8-O8</f>
        <v>160000</v>
      </c>
      <c r="G8" s="182">
        <f>(D8*$R$10)/$D$18</f>
        <v>10</v>
      </c>
      <c r="H8" s="183"/>
      <c r="I8" s="183"/>
      <c r="J8" s="183"/>
      <c r="K8" s="160"/>
      <c r="L8" s="170"/>
      <c r="M8" s="184">
        <v>1</v>
      </c>
      <c r="N8" s="185">
        <f>(D8*$R$8)/$R$10</f>
        <v>20000</v>
      </c>
      <c r="O8" s="186">
        <f>(D8*$R$9)/$R$10</f>
        <v>20000</v>
      </c>
      <c r="Q8" s="184" t="s">
        <v>111</v>
      </c>
      <c r="R8" s="184">
        <v>10</v>
      </c>
      <c r="T8" s="175">
        <v>20</v>
      </c>
      <c r="U8" s="176" t="s">
        <v>112</v>
      </c>
      <c r="V8" s="177">
        <f>(V7*T8)/T7</f>
        <v>400000</v>
      </c>
      <c r="W8" s="177">
        <f>V8</f>
        <v>400000</v>
      </c>
      <c r="X8" s="163"/>
    </row>
    <row r="9" spans="2:24" ht="23.25" customHeight="1">
      <c r="B9" s="187">
        <v>2</v>
      </c>
      <c r="C9" s="184" t="s">
        <v>113</v>
      </c>
      <c r="D9" s="180">
        <v>200000</v>
      </c>
      <c r="E9" s="186">
        <f>D9-N9</f>
        <v>180000</v>
      </c>
      <c r="F9" s="181">
        <f>E9-O9</f>
        <v>160000</v>
      </c>
      <c r="G9" s="182">
        <f>(D9*$R$10)/$D$18</f>
        <v>10</v>
      </c>
      <c r="H9" s="183"/>
      <c r="I9" s="183"/>
      <c r="J9" s="183"/>
      <c r="K9" s="160"/>
      <c r="L9" s="170"/>
      <c r="M9" s="184">
        <v>2</v>
      </c>
      <c r="N9" s="185">
        <f>(D9*$R$8)/$R$10</f>
        <v>20000</v>
      </c>
      <c r="O9" s="186">
        <f>(D9*$R$9)/$R$10</f>
        <v>20000</v>
      </c>
      <c r="Q9" s="188" t="s">
        <v>114</v>
      </c>
      <c r="R9" s="188">
        <v>10</v>
      </c>
      <c r="T9" s="175">
        <v>10</v>
      </c>
      <c r="U9" s="176" t="s">
        <v>115</v>
      </c>
      <c r="V9" s="177">
        <f>(V8*T9)/T8</f>
        <v>200000</v>
      </c>
      <c r="W9" s="177">
        <f>V9/W7</f>
        <v>20000</v>
      </c>
      <c r="X9" s="163"/>
    </row>
    <row r="10" spans="2:24" ht="23.25" customHeight="1">
      <c r="B10" s="187">
        <v>3</v>
      </c>
      <c r="C10" s="184" t="s">
        <v>116</v>
      </c>
      <c r="D10" s="180">
        <v>200000</v>
      </c>
      <c r="E10" s="186">
        <f>D10-N10</f>
        <v>180000</v>
      </c>
      <c r="F10" s="181">
        <f>E10-O10</f>
        <v>160000</v>
      </c>
      <c r="G10" s="182">
        <f>(D10*$R$10)/$D$18</f>
        <v>10</v>
      </c>
      <c r="H10" s="183"/>
      <c r="I10" s="183"/>
      <c r="J10" s="183"/>
      <c r="K10" s="160"/>
      <c r="L10" s="170"/>
      <c r="M10" s="184">
        <v>3</v>
      </c>
      <c r="N10" s="185">
        <f>(D10*$R$8)/$R$10</f>
        <v>20000</v>
      </c>
      <c r="O10" s="186">
        <f>(D10*$R$9)/$R$10</f>
        <v>20000</v>
      </c>
      <c r="Q10" s="184" t="s">
        <v>117</v>
      </c>
      <c r="R10" s="184">
        <v>100</v>
      </c>
      <c r="T10" s="175">
        <v>10</v>
      </c>
      <c r="U10" s="176" t="s">
        <v>114</v>
      </c>
      <c r="V10" s="177">
        <f>(V8*T10)/T8</f>
        <v>200000</v>
      </c>
      <c r="W10" s="177">
        <f>V10/W7</f>
        <v>20000</v>
      </c>
      <c r="X10" s="163"/>
    </row>
    <row r="11" spans="2:24" ht="23.25" customHeight="1">
      <c r="B11" s="187">
        <v>4</v>
      </c>
      <c r="C11" s="184" t="s">
        <v>118</v>
      </c>
      <c r="D11" s="180">
        <v>200000</v>
      </c>
      <c r="E11" s="186">
        <f>D11-N11</f>
        <v>180000</v>
      </c>
      <c r="F11" s="181">
        <f>E11-O11</f>
        <v>160000</v>
      </c>
      <c r="G11" s="182">
        <f>(D11*$R$10)/$D$18</f>
        <v>10</v>
      </c>
      <c r="H11" s="183"/>
      <c r="I11" s="183"/>
      <c r="J11" s="183"/>
      <c r="K11" s="160"/>
      <c r="L11" s="170"/>
      <c r="M11" s="184">
        <v>4</v>
      </c>
      <c r="N11" s="185">
        <f>(D11*$R$8)/$R$10</f>
        <v>20000</v>
      </c>
      <c r="O11" s="186">
        <f>(D11*$R$9)/$R$10</f>
        <v>20000</v>
      </c>
      <c r="T11" s="189" t="s">
        <v>119</v>
      </c>
      <c r="U11" s="190"/>
      <c r="V11" s="191">
        <f>V7-V8</f>
        <v>1600000</v>
      </c>
      <c r="W11" s="191"/>
      <c r="X11" s="163"/>
    </row>
    <row r="12" spans="2:24" ht="23.25" customHeight="1">
      <c r="B12" s="187">
        <v>5</v>
      </c>
      <c r="C12" s="184" t="s">
        <v>120</v>
      </c>
      <c r="D12" s="180">
        <v>200000</v>
      </c>
      <c r="E12" s="186">
        <f>D12-N12</f>
        <v>180000</v>
      </c>
      <c r="F12" s="181">
        <f>E12-O12</f>
        <v>160000</v>
      </c>
      <c r="G12" s="182">
        <f>(D12*$R$10)/$D$18</f>
        <v>10</v>
      </c>
      <c r="H12" s="183"/>
      <c r="I12" s="183"/>
      <c r="J12" s="183"/>
      <c r="K12" s="160"/>
      <c r="L12" s="170"/>
      <c r="M12" s="184">
        <v>5</v>
      </c>
      <c r="N12" s="185">
        <f>(D12*$R$8)/$R$10</f>
        <v>20000</v>
      </c>
      <c r="O12" s="186">
        <f>(D12*$R$9)/$R$10</f>
        <v>20000</v>
      </c>
      <c r="X12" s="163"/>
    </row>
    <row r="13" spans="2:24" ht="23.25" customHeight="1">
      <c r="B13" s="187">
        <v>6</v>
      </c>
      <c r="C13" s="184" t="s">
        <v>121</v>
      </c>
      <c r="D13" s="180">
        <v>200000</v>
      </c>
      <c r="E13" s="186">
        <f>D13-N13</f>
        <v>180000</v>
      </c>
      <c r="F13" s="181">
        <f>E13-O13</f>
        <v>160000</v>
      </c>
      <c r="G13" s="182">
        <f>(D13*$R$10)/$D$18</f>
        <v>10</v>
      </c>
      <c r="H13" s="183"/>
      <c r="I13" s="183"/>
      <c r="J13" s="183"/>
      <c r="K13" s="160"/>
      <c r="L13" s="170"/>
      <c r="M13" s="184">
        <v>6</v>
      </c>
      <c r="N13" s="185">
        <f>(D13*$R$8)/$R$10</f>
        <v>20000</v>
      </c>
      <c r="O13" s="186">
        <f>(D13*$R$9)/$R$10</f>
        <v>20000</v>
      </c>
      <c r="X13" s="163"/>
    </row>
    <row r="14" spans="2:24" ht="23.25" customHeight="1">
      <c r="B14" s="187">
        <v>7</v>
      </c>
      <c r="C14" s="184" t="s">
        <v>122</v>
      </c>
      <c r="D14" s="180">
        <v>200000</v>
      </c>
      <c r="E14" s="186">
        <f>D14-N14</f>
        <v>180000</v>
      </c>
      <c r="F14" s="181">
        <f>E14-O14</f>
        <v>160000</v>
      </c>
      <c r="G14" s="182">
        <f>(D14*$R$10)/$D$18</f>
        <v>10</v>
      </c>
      <c r="H14" s="183"/>
      <c r="I14" s="183"/>
      <c r="J14" s="183"/>
      <c r="K14" s="160"/>
      <c r="L14" s="170"/>
      <c r="M14" s="184">
        <v>7</v>
      </c>
      <c r="N14" s="185">
        <f>(D14*$R$8)/$R$10</f>
        <v>20000</v>
      </c>
      <c r="O14" s="186">
        <f>(D14*$R$9)/$R$10</f>
        <v>20000</v>
      </c>
      <c r="X14" s="163"/>
    </row>
    <row r="15" spans="2:24" ht="23.25" customHeight="1">
      <c r="B15" s="179">
        <v>8</v>
      </c>
      <c r="C15" s="184" t="s">
        <v>123</v>
      </c>
      <c r="D15" s="180">
        <v>200000</v>
      </c>
      <c r="E15" s="186">
        <f>D15-N15</f>
        <v>180000</v>
      </c>
      <c r="F15" s="181">
        <f>E15-O15</f>
        <v>160000</v>
      </c>
      <c r="G15" s="182">
        <f>(D15*$R$10)/$D$18</f>
        <v>10</v>
      </c>
      <c r="H15" s="183"/>
      <c r="I15" s="183"/>
      <c r="J15" s="183"/>
      <c r="K15" s="160"/>
      <c r="L15" s="170"/>
      <c r="M15" s="184">
        <v>8</v>
      </c>
      <c r="N15" s="185">
        <f>(D15*$R$8)/$R$10</f>
        <v>20000</v>
      </c>
      <c r="O15" s="186">
        <f>(D15*$R$9)/$R$10</f>
        <v>20000</v>
      </c>
      <c r="X15" s="163"/>
    </row>
    <row r="16" spans="2:24" ht="23.25" customHeight="1">
      <c r="B16" s="187">
        <v>9</v>
      </c>
      <c r="C16" s="184" t="s">
        <v>124</v>
      </c>
      <c r="D16" s="180">
        <v>200000</v>
      </c>
      <c r="E16" s="186">
        <f>D16-N16</f>
        <v>180000</v>
      </c>
      <c r="F16" s="181">
        <f>E16-O16</f>
        <v>160000</v>
      </c>
      <c r="G16" s="182">
        <f>(D16*$R$10)/$D$18</f>
        <v>10</v>
      </c>
      <c r="H16" s="183"/>
      <c r="I16" s="183"/>
      <c r="J16" s="183"/>
      <c r="K16" s="160"/>
      <c r="L16" s="170"/>
      <c r="M16" s="184">
        <v>9</v>
      </c>
      <c r="N16" s="185">
        <f>(D16*$R$8)/$R$10</f>
        <v>20000</v>
      </c>
      <c r="O16" s="186">
        <f>(D16*$R$9)/$R$10</f>
        <v>20000</v>
      </c>
      <c r="X16" s="163"/>
    </row>
    <row r="17" spans="2:24" ht="23.25" customHeight="1">
      <c r="B17" s="187">
        <v>10</v>
      </c>
      <c r="C17" s="184" t="s">
        <v>125</v>
      </c>
      <c r="D17" s="180">
        <v>200000</v>
      </c>
      <c r="E17" s="186">
        <f>D17-N17</f>
        <v>180000</v>
      </c>
      <c r="F17" s="181">
        <f>E17-O17</f>
        <v>160000</v>
      </c>
      <c r="G17" s="182">
        <f>(D17*$R$10)/$D$18</f>
        <v>10</v>
      </c>
      <c r="H17" s="183"/>
      <c r="I17" s="183"/>
      <c r="J17" s="183"/>
      <c r="K17" s="160"/>
      <c r="L17" s="170"/>
      <c r="M17" s="184">
        <v>10</v>
      </c>
      <c r="N17" s="185">
        <f>(D17*$R$8)/$R$10</f>
        <v>20000</v>
      </c>
      <c r="O17" s="186">
        <f>(D17*$R$9)/$R$10</f>
        <v>20000</v>
      </c>
      <c r="X17" s="163"/>
    </row>
    <row r="18" spans="2:24" ht="23.25" customHeight="1">
      <c r="B18" s="192" t="s">
        <v>126</v>
      </c>
      <c r="C18" s="193"/>
      <c r="D18" s="194">
        <f>SUM(D8:D17)</f>
        <v>2000000</v>
      </c>
      <c r="E18" s="194">
        <f>SUM(E8:E17)</f>
        <v>1800000</v>
      </c>
      <c r="F18" s="194">
        <f>SUM(F8:F17)</f>
        <v>1600000</v>
      </c>
      <c r="G18" s="195">
        <f>SUM(G8:G17)</f>
        <v>100</v>
      </c>
      <c r="H18" s="183"/>
      <c r="I18" s="183"/>
      <c r="J18" s="183"/>
      <c r="K18" s="160"/>
      <c r="L18" s="170"/>
      <c r="M18" s="178" t="s">
        <v>126</v>
      </c>
      <c r="N18" s="194">
        <f>SUM(N8:N17)</f>
        <v>200000</v>
      </c>
      <c r="O18" s="194">
        <f t="shared" ref="O18" si="0">SUM(O8:O17)</f>
        <v>200000</v>
      </c>
      <c r="X18" s="163"/>
    </row>
    <row r="19" spans="2:24" ht="23.25" customHeight="1">
      <c r="B19" s="196"/>
      <c r="K19" s="160"/>
      <c r="L19" s="197"/>
      <c r="X19" s="163"/>
    </row>
    <row r="20" spans="2:24" ht="23.25" customHeight="1">
      <c r="K20" s="160"/>
      <c r="L20" s="197"/>
      <c r="X20" s="163"/>
    </row>
    <row r="21" spans="2:24" ht="23.25" customHeight="1">
      <c r="K21" s="198"/>
      <c r="L21" s="199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1"/>
    </row>
    <row r="22" spans="2:24">
      <c r="M22" s="202" t="s">
        <v>127</v>
      </c>
    </row>
    <row r="23" spans="2:24">
      <c r="M23" s="203" t="s">
        <v>128</v>
      </c>
    </row>
    <row r="24" spans="2:24">
      <c r="M24" s="202" t="s">
        <v>129</v>
      </c>
    </row>
    <row r="25" spans="2:24">
      <c r="M25" s="202" t="s">
        <v>130</v>
      </c>
    </row>
    <row r="26" spans="2:24">
      <c r="M26" s="202" t="s">
        <v>131</v>
      </c>
    </row>
  </sheetData>
  <mergeCells count="9">
    <mergeCell ref="Q6:R6"/>
    <mergeCell ref="T11:U11"/>
    <mergeCell ref="B18:C18"/>
    <mergeCell ref="B3:H3"/>
    <mergeCell ref="K4:K21"/>
    <mergeCell ref="B5:G5"/>
    <mergeCell ref="B6:B7"/>
    <mergeCell ref="C6:G6"/>
    <mergeCell ref="M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showGridLines="0" workbookViewId="0">
      <selection activeCell="D17" sqref="D17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90">
        <v>60000</v>
      </c>
      <c r="E7" s="95"/>
    </row>
    <row r="8" spans="2:5" ht="26.45">
      <c r="B8" s="83" t="s">
        <v>18</v>
      </c>
      <c r="C8" s="85"/>
      <c r="D8" s="90">
        <v>100000</v>
      </c>
      <c r="E8" s="95"/>
    </row>
    <row r="9" spans="2:5">
      <c r="B9" s="83" t="s">
        <v>19</v>
      </c>
      <c r="C9" s="85"/>
      <c r="D9" s="90">
        <v>20000</v>
      </c>
      <c r="E9" s="95"/>
    </row>
    <row r="10" spans="2:5">
      <c r="B10" s="83" t="s">
        <v>20</v>
      </c>
      <c r="C10" s="85"/>
      <c r="D10" s="90">
        <v>10000</v>
      </c>
      <c r="E10" s="95"/>
    </row>
    <row r="11" spans="2:5">
      <c r="B11" s="83" t="s">
        <v>21</v>
      </c>
      <c r="C11" s="85"/>
      <c r="D11" s="91">
        <v>0</v>
      </c>
      <c r="E11" s="96"/>
    </row>
    <row r="12" spans="2:5">
      <c r="B12" s="83" t="s">
        <v>22</v>
      </c>
      <c r="C12" s="85"/>
      <c r="D12" s="90">
        <v>0</v>
      </c>
      <c r="E12" s="95"/>
    </row>
    <row r="13" spans="2:5">
      <c r="B13" s="83" t="s">
        <v>23</v>
      </c>
      <c r="C13" s="85"/>
      <c r="D13" s="92">
        <v>5000</v>
      </c>
      <c r="E13" s="95"/>
    </row>
    <row r="14" spans="2:5" ht="15.6" customHeight="1">
      <c r="B14" s="84" t="s">
        <v>24</v>
      </c>
      <c r="C14" s="99"/>
      <c r="D14" s="93">
        <v>0</v>
      </c>
      <c r="E14" s="95">
        <v>13125</v>
      </c>
    </row>
    <row r="15" spans="2:5">
      <c r="B15" s="104" t="s">
        <v>25</v>
      </c>
      <c r="C15" s="104"/>
      <c r="D15" s="86">
        <f>SUM(D7:D14)</f>
        <v>195000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208125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C3:E3"/>
    <mergeCell ref="C4:E4"/>
    <mergeCell ref="B2:E2"/>
    <mergeCell ref="B5:B6"/>
    <mergeCell ref="D5:E5"/>
    <mergeCell ref="C5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6C7B-832D-45BF-A0C1-3A2EC046ED1C}">
  <dimension ref="B2:E30"/>
  <sheetViews>
    <sheetView showGridLines="0" workbookViewId="0">
      <selection activeCell="E18" sqref="E18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8">
        <v>20000</v>
      </c>
      <c r="E7" s="9"/>
    </row>
    <row r="8" spans="2:5" ht="26.45">
      <c r="B8" s="83" t="s">
        <v>18</v>
      </c>
      <c r="C8" s="85"/>
      <c r="D8" s="8">
        <v>0</v>
      </c>
      <c r="E8" s="9"/>
    </row>
    <row r="9" spans="2:5">
      <c r="B9" s="83" t="s">
        <v>19</v>
      </c>
      <c r="C9" s="85"/>
      <c r="D9" s="8">
        <v>20000</v>
      </c>
      <c r="E9" s="9"/>
    </row>
    <row r="10" spans="2:5">
      <c r="B10" s="83" t="s">
        <v>20</v>
      </c>
      <c r="C10" s="85"/>
      <c r="D10" s="8">
        <v>10000</v>
      </c>
      <c r="E10" s="9"/>
    </row>
    <row r="11" spans="2:5">
      <c r="B11" s="83" t="s">
        <v>21</v>
      </c>
      <c r="C11" s="85"/>
      <c r="D11" s="10">
        <v>50000</v>
      </c>
      <c r="E11" s="11"/>
    </row>
    <row r="12" spans="2:5">
      <c r="B12" s="83" t="s">
        <v>22</v>
      </c>
      <c r="C12" s="85"/>
      <c r="D12" s="8">
        <v>0</v>
      </c>
      <c r="E12" s="9"/>
    </row>
    <row r="13" spans="2:5">
      <c r="B13" s="83" t="s">
        <v>23</v>
      </c>
      <c r="C13" s="85"/>
      <c r="D13" s="12">
        <v>5000</v>
      </c>
      <c r="E13" s="13"/>
    </row>
    <row r="14" spans="2:5" ht="15.6" customHeight="1">
      <c r="B14" s="84" t="s">
        <v>24</v>
      </c>
      <c r="C14" s="99"/>
      <c r="D14" s="66">
        <v>0</v>
      </c>
      <c r="E14" s="66">
        <v>13125</v>
      </c>
    </row>
    <row r="15" spans="2:5">
      <c r="B15" s="104" t="s">
        <v>25</v>
      </c>
      <c r="C15" s="104"/>
      <c r="D15" s="86">
        <f>SUM(D7:D14)</f>
        <v>105000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118125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B2:E2"/>
    <mergeCell ref="C3:E3"/>
    <mergeCell ref="C4:E4"/>
    <mergeCell ref="B5:B6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87268-6909-49EB-B52F-F803AA6E2D89}">
  <dimension ref="B2:E30"/>
  <sheetViews>
    <sheetView showGridLines="0" workbookViewId="0">
      <selection activeCell="E21" sqref="E21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8">
        <v>0</v>
      </c>
      <c r="E7" s="9"/>
    </row>
    <row r="8" spans="2:5" ht="26.45">
      <c r="B8" s="83" t="s">
        <v>18</v>
      </c>
      <c r="C8" s="85"/>
      <c r="D8" s="8">
        <v>0</v>
      </c>
      <c r="E8" s="9"/>
    </row>
    <row r="9" spans="2:5">
      <c r="B9" s="83" t="s">
        <v>19</v>
      </c>
      <c r="C9" s="85"/>
      <c r="D9" s="8">
        <v>20000</v>
      </c>
      <c r="E9" s="9"/>
    </row>
    <row r="10" spans="2:5">
      <c r="B10" s="83" t="s">
        <v>20</v>
      </c>
      <c r="C10" s="85"/>
      <c r="D10" s="8">
        <v>10000</v>
      </c>
      <c r="E10" s="9"/>
    </row>
    <row r="11" spans="2:5">
      <c r="B11" s="83" t="s">
        <v>21</v>
      </c>
      <c r="C11" s="85"/>
      <c r="D11" s="10">
        <v>5000</v>
      </c>
      <c r="E11" s="11"/>
    </row>
    <row r="12" spans="2:5">
      <c r="B12" s="83" t="s">
        <v>22</v>
      </c>
      <c r="C12" s="85"/>
      <c r="D12" s="8">
        <v>15000</v>
      </c>
      <c r="E12" s="9"/>
    </row>
    <row r="13" spans="2:5">
      <c r="B13" s="83" t="s">
        <v>23</v>
      </c>
      <c r="C13" s="85"/>
      <c r="D13" s="12">
        <v>5000</v>
      </c>
      <c r="E13" s="13"/>
    </row>
    <row r="14" spans="2:5" ht="15.6" customHeight="1">
      <c r="B14" s="84" t="s">
        <v>24</v>
      </c>
      <c r="C14" s="99"/>
      <c r="D14" s="66">
        <v>0</v>
      </c>
      <c r="E14" s="66">
        <v>13125</v>
      </c>
    </row>
    <row r="15" spans="2:5">
      <c r="B15" s="104" t="s">
        <v>25</v>
      </c>
      <c r="C15" s="104"/>
      <c r="D15" s="86">
        <f>SUM(D7:D14)</f>
        <v>55000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68125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B2:E2"/>
    <mergeCell ref="C3:E3"/>
    <mergeCell ref="C4:E4"/>
    <mergeCell ref="B5:B6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74A4-14BD-4A12-B69D-211E8581D52E}">
  <dimension ref="B2:E30"/>
  <sheetViews>
    <sheetView showGridLines="0" workbookViewId="0">
      <selection activeCell="J18" sqref="J18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8">
        <v>0</v>
      </c>
      <c r="E7" s="9"/>
    </row>
    <row r="8" spans="2:5" ht="26.45">
      <c r="B8" s="83" t="s">
        <v>18</v>
      </c>
      <c r="C8" s="85"/>
      <c r="D8" s="8">
        <v>0</v>
      </c>
      <c r="E8" s="9"/>
    </row>
    <row r="9" spans="2:5">
      <c r="B9" s="83" t="s">
        <v>19</v>
      </c>
      <c r="C9" s="85"/>
      <c r="D9" s="8">
        <v>20000</v>
      </c>
      <c r="E9" s="9"/>
    </row>
    <row r="10" spans="2:5">
      <c r="B10" s="83" t="s">
        <v>20</v>
      </c>
      <c r="C10" s="85"/>
      <c r="D10" s="8">
        <v>10000</v>
      </c>
      <c r="E10" s="9"/>
    </row>
    <row r="11" spans="2:5">
      <c r="B11" s="83" t="s">
        <v>21</v>
      </c>
      <c r="C11" s="85"/>
      <c r="D11" s="10">
        <v>15000</v>
      </c>
      <c r="E11" s="11"/>
    </row>
    <row r="12" spans="2:5">
      <c r="B12" s="83" t="s">
        <v>22</v>
      </c>
      <c r="C12" s="85"/>
      <c r="D12" s="8">
        <v>15000</v>
      </c>
      <c r="E12" s="9"/>
    </row>
    <row r="13" spans="2:5">
      <c r="B13" s="83" t="s">
        <v>23</v>
      </c>
      <c r="C13" s="85"/>
      <c r="D13" s="12">
        <v>5000</v>
      </c>
      <c r="E13" s="13"/>
    </row>
    <row r="14" spans="2:5" ht="15.6" customHeight="1">
      <c r="B14" s="84" t="s">
        <v>24</v>
      </c>
      <c r="C14" s="99"/>
      <c r="D14" s="9">
        <v>0</v>
      </c>
      <c r="E14" s="9">
        <v>13125</v>
      </c>
    </row>
    <row r="15" spans="2:5">
      <c r="B15" s="104" t="s">
        <v>25</v>
      </c>
      <c r="C15" s="104"/>
      <c r="D15" s="86">
        <f>SUM(D7:D14)</f>
        <v>65000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78125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B2:E2"/>
    <mergeCell ref="C3:E3"/>
    <mergeCell ref="C4:E4"/>
    <mergeCell ref="B5:B6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1"/>
  <sheetViews>
    <sheetView showGridLines="0" workbookViewId="0">
      <selection activeCell="H16" sqref="H16"/>
    </sheetView>
  </sheetViews>
  <sheetFormatPr defaultColWidth="8.85546875" defaultRowHeight="13.15"/>
  <cols>
    <col min="1" max="1" width="2.28515625" style="42" customWidth="1"/>
    <col min="2" max="2" width="54.5703125" style="42" customWidth="1"/>
    <col min="3" max="5" width="22" style="42" customWidth="1"/>
    <col min="6" max="16384" width="8.85546875" style="42"/>
  </cols>
  <sheetData>
    <row r="2" spans="2:5">
      <c r="B2" s="123" t="s">
        <v>32</v>
      </c>
      <c r="C2" s="124"/>
      <c r="D2" s="124"/>
      <c r="E2" s="125"/>
    </row>
    <row r="3" spans="2:5" ht="26.45">
      <c r="B3" s="82" t="s">
        <v>33</v>
      </c>
      <c r="C3" s="126"/>
      <c r="D3" s="126"/>
      <c r="E3" s="126"/>
    </row>
    <row r="4" spans="2:5">
      <c r="B4" s="82" t="s">
        <v>34</v>
      </c>
      <c r="C4" s="126"/>
      <c r="D4" s="126"/>
      <c r="E4" s="126"/>
    </row>
    <row r="5" spans="2:5" ht="22.9" customHeight="1">
      <c r="B5" s="82" t="s">
        <v>35</v>
      </c>
      <c r="C5" s="127"/>
      <c r="D5" s="127"/>
      <c r="E5" s="127"/>
    </row>
    <row r="6" spans="2:5">
      <c r="B6" s="7" t="s">
        <v>11</v>
      </c>
      <c r="C6" s="119" t="s">
        <v>36</v>
      </c>
      <c r="D6" s="119"/>
      <c r="E6" s="120"/>
    </row>
    <row r="7" spans="2:5">
      <c r="B7" s="7" t="s">
        <v>37</v>
      </c>
      <c r="C7" s="119" t="s">
        <v>14</v>
      </c>
      <c r="D7" s="119"/>
      <c r="E7" s="120"/>
    </row>
    <row r="8" spans="2:5">
      <c r="B8" s="7" t="s">
        <v>24</v>
      </c>
      <c r="C8" s="121">
        <v>52500</v>
      </c>
      <c r="D8" s="121"/>
      <c r="E8" s="122"/>
    </row>
    <row r="9" spans="2:5">
      <c r="B9" s="16" t="s">
        <v>38</v>
      </c>
      <c r="C9" s="17" t="s">
        <v>39</v>
      </c>
      <c r="D9" s="18" t="s">
        <v>40</v>
      </c>
      <c r="E9" s="18" t="s">
        <v>41</v>
      </c>
    </row>
    <row r="10" spans="2:5">
      <c r="B10" s="19" t="s">
        <v>42</v>
      </c>
      <c r="C10" s="20"/>
      <c r="D10" s="21"/>
      <c r="E10" s="21"/>
    </row>
    <row r="11" spans="2:5">
      <c r="B11" s="19" t="s">
        <v>42</v>
      </c>
      <c r="C11" s="20"/>
      <c r="D11" s="21"/>
      <c r="E11" s="21"/>
    </row>
    <row r="12" spans="2:5">
      <c r="B12" s="19" t="s">
        <v>42</v>
      </c>
      <c r="C12" s="22"/>
      <c r="D12" s="23"/>
      <c r="E12" s="23"/>
    </row>
    <row r="13" spans="2:5">
      <c r="B13" s="19" t="s">
        <v>42</v>
      </c>
      <c r="C13" s="20"/>
      <c r="D13" s="21"/>
      <c r="E13" s="21"/>
    </row>
    <row r="14" spans="2:5">
      <c r="B14" s="19" t="s">
        <v>42</v>
      </c>
      <c r="C14" s="20"/>
      <c r="D14" s="21"/>
      <c r="E14" s="21"/>
    </row>
    <row r="15" spans="2:5">
      <c r="B15" s="19" t="s">
        <v>42</v>
      </c>
      <c r="C15" s="20"/>
      <c r="D15" s="21"/>
      <c r="E15" s="21"/>
    </row>
    <row r="16" spans="2:5">
      <c r="B16" s="19" t="s">
        <v>42</v>
      </c>
      <c r="C16" s="20"/>
      <c r="D16" s="21"/>
      <c r="E16" s="21"/>
    </row>
    <row r="17" spans="2:5">
      <c r="B17" s="19" t="s">
        <v>42</v>
      </c>
      <c r="C17" s="20"/>
      <c r="D17" s="21"/>
      <c r="E17" s="21"/>
    </row>
    <row r="18" spans="2:5">
      <c r="B18" s="19" t="s">
        <v>42</v>
      </c>
      <c r="C18" s="20"/>
      <c r="D18" s="21"/>
      <c r="E18" s="21"/>
    </row>
    <row r="19" spans="2:5">
      <c r="B19" s="19" t="s">
        <v>42</v>
      </c>
      <c r="C19" s="20"/>
      <c r="D19" s="21"/>
      <c r="E19" s="21"/>
    </row>
    <row r="20" spans="2:5">
      <c r="B20" s="19" t="s">
        <v>42</v>
      </c>
      <c r="C20" s="20"/>
      <c r="D20" s="21"/>
      <c r="E20" s="21"/>
    </row>
    <row r="21" spans="2:5">
      <c r="B21" s="24" t="s">
        <v>42</v>
      </c>
      <c r="C21" s="20"/>
      <c r="D21" s="21"/>
      <c r="E21" s="21"/>
    </row>
  </sheetData>
  <mergeCells count="7">
    <mergeCell ref="C7:E7"/>
    <mergeCell ref="C8:E8"/>
    <mergeCell ref="B2:E2"/>
    <mergeCell ref="C3:E3"/>
    <mergeCell ref="C4:E4"/>
    <mergeCell ref="C5:E5"/>
    <mergeCell ref="C6:E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9"/>
  <sheetViews>
    <sheetView showGridLines="0" workbookViewId="0">
      <selection activeCell="J10" sqref="J10"/>
    </sheetView>
  </sheetViews>
  <sheetFormatPr defaultColWidth="8.85546875" defaultRowHeight="13.15"/>
  <cols>
    <col min="1" max="1" width="3.5703125" style="42" customWidth="1"/>
    <col min="2" max="2" width="71.7109375" style="42" customWidth="1"/>
    <col min="3" max="4" width="20" style="42" customWidth="1"/>
    <col min="5" max="16384" width="8.85546875" style="42"/>
  </cols>
  <sheetData>
    <row r="2" spans="2:4">
      <c r="B2" s="128" t="s">
        <v>12</v>
      </c>
      <c r="C2" s="130" t="s">
        <v>14</v>
      </c>
      <c r="D2" s="131"/>
    </row>
    <row r="3" spans="2:4">
      <c r="B3" s="129"/>
      <c r="C3" s="25" t="s">
        <v>15</v>
      </c>
      <c r="D3" s="26" t="s">
        <v>16</v>
      </c>
    </row>
    <row r="4" spans="2:4" ht="31.9" customHeight="1">
      <c r="B4" s="27" t="s">
        <v>43</v>
      </c>
      <c r="C4" s="28">
        <f>'1. Atividade Prevista'!D7+'2. Atividade Prevista'!D7+'3. Atividade Prevista'!D7+'n. Atividade Prevista'!D7</f>
        <v>80000</v>
      </c>
      <c r="D4" s="29">
        <f>'1. Atividade Prevista'!E7+'2. Atividade Prevista'!E7+'3. Atividade Prevista'!E7+'n. Atividade Prevista'!E7</f>
        <v>0</v>
      </c>
    </row>
    <row r="5" spans="2:4" ht="31.9" customHeight="1">
      <c r="B5" s="16" t="s">
        <v>44</v>
      </c>
      <c r="C5" s="28">
        <f>'1. Atividade Prevista'!D8+'2. Atividade Prevista'!D8+'3. Atividade Prevista'!D8+'n. Atividade Prevista'!D8</f>
        <v>100000</v>
      </c>
      <c r="D5" s="29">
        <f>'1. Atividade Prevista'!E8+'2. Atividade Prevista'!E8+'3. Atividade Prevista'!E8+'n. Atividade Prevista'!E8</f>
        <v>0</v>
      </c>
    </row>
    <row r="6" spans="2:4" ht="31.9" customHeight="1">
      <c r="B6" s="16" t="s">
        <v>45</v>
      </c>
      <c r="C6" s="28">
        <f>'1. Atividade Prevista'!D9+'2. Atividade Prevista'!D9+'3. Atividade Prevista'!D9+'n. Atividade Prevista'!D9</f>
        <v>80000</v>
      </c>
      <c r="D6" s="29">
        <f>'1. Atividade Prevista'!E9+'2. Atividade Prevista'!E9+'3. Atividade Prevista'!E9+'n. Atividade Prevista'!E9</f>
        <v>0</v>
      </c>
    </row>
    <row r="7" spans="2:4" ht="31.9" customHeight="1">
      <c r="B7" s="16" t="s">
        <v>20</v>
      </c>
      <c r="C7" s="28">
        <f>'1. Atividade Prevista'!D10+'2. Atividade Prevista'!D10+'3. Atividade Prevista'!D10+'n. Atividade Prevista'!D10</f>
        <v>40000</v>
      </c>
      <c r="D7" s="29">
        <f>'1. Atividade Prevista'!E10+'2. Atividade Prevista'!E10+'3. Atividade Prevista'!E10+'n. Atividade Prevista'!E10</f>
        <v>0</v>
      </c>
    </row>
    <row r="8" spans="2:4" ht="31.9" customHeight="1">
      <c r="B8" s="30" t="s">
        <v>21</v>
      </c>
      <c r="C8" s="28">
        <f>'1. Atividade Prevista'!D11+'2. Atividade Prevista'!D11+'3. Atividade Prevista'!D11+'n. Atividade Prevista'!D11</f>
        <v>70000</v>
      </c>
      <c r="D8" s="29">
        <f>'1. Atividade Prevista'!E11+'2. Atividade Prevista'!E11+'3. Atividade Prevista'!E11+'n. Atividade Prevista'!E11</f>
        <v>0</v>
      </c>
    </row>
    <row r="9" spans="2:4" ht="31.9" customHeight="1">
      <c r="B9" s="16" t="s">
        <v>22</v>
      </c>
      <c r="C9" s="28">
        <f>'1. Atividade Prevista'!D12+'2. Atividade Prevista'!D12+'3. Atividade Prevista'!D12+'n. Atividade Prevista'!D12</f>
        <v>30000</v>
      </c>
      <c r="D9" s="29">
        <f>'1. Atividade Prevista'!E12+'2. Atividade Prevista'!E12+'3. Atividade Prevista'!E12+'n. Atividade Prevista'!E12</f>
        <v>0</v>
      </c>
    </row>
    <row r="10" spans="2:4" ht="31.9" customHeight="1">
      <c r="B10" s="16" t="s">
        <v>46</v>
      </c>
      <c r="C10" s="28">
        <f>'1. Atividade Prevista'!D13+'2. Atividade Prevista'!D13+'3. Atividade Prevista'!D13+'n. Atividade Prevista'!D13</f>
        <v>20000</v>
      </c>
      <c r="D10" s="29">
        <f>'1. Atividade Prevista'!E13+'2. Atividade Prevista'!E13+'3. Atividade Prevista'!E13+'n. Atividade Prevista'!E13</f>
        <v>0</v>
      </c>
    </row>
    <row r="11" spans="2:4" ht="31.9" customHeight="1">
      <c r="B11" s="16" t="s">
        <v>24</v>
      </c>
      <c r="C11" s="28">
        <f>'1. Atividade Prevista'!D14+'2. Atividade Prevista'!D14+'3. Atividade Prevista'!D14+'n. Atividade Prevista'!D14+AtividadeIncubadora.Aceleradora!C8</f>
        <v>52500</v>
      </c>
      <c r="D11" s="29">
        <f>'1. Atividade Prevista'!E14+'2. Atividade Prevista'!E14+'3. Atividade Prevista'!E14+'n. Atividade Prevista'!E14</f>
        <v>52500</v>
      </c>
    </row>
    <row r="12" spans="2:4">
      <c r="B12" s="60" t="s">
        <v>25</v>
      </c>
      <c r="C12" s="31">
        <f>SUM(C4:C11)</f>
        <v>472500</v>
      </c>
      <c r="D12" s="32">
        <f>SUM(D4:D11)</f>
        <v>52500</v>
      </c>
    </row>
    <row r="13" spans="2:4">
      <c r="B13" s="61" t="s">
        <v>47</v>
      </c>
      <c r="C13" s="132">
        <f>C12+D12</f>
        <v>525000</v>
      </c>
      <c r="D13" s="132"/>
    </row>
    <row r="16" spans="2:4">
      <c r="B16" s="42" t="s">
        <v>48</v>
      </c>
      <c r="D16" s="64"/>
    </row>
    <row r="17" spans="2:4" ht="14.45" customHeight="1">
      <c r="B17" s="129" t="s">
        <v>49</v>
      </c>
      <c r="C17" s="133" t="s">
        <v>14</v>
      </c>
      <c r="D17" s="64"/>
    </row>
    <row r="18" spans="2:4">
      <c r="B18" s="129"/>
      <c r="C18" s="133"/>
      <c r="D18" s="65"/>
    </row>
    <row r="19" spans="2:4">
      <c r="B19" s="70" t="s">
        <v>50</v>
      </c>
      <c r="C19" s="68">
        <f>'1. Atividade Prevista'!D16</f>
        <v>208125</v>
      </c>
      <c r="D19" s="72"/>
    </row>
    <row r="20" spans="2:4">
      <c r="B20" s="70" t="s">
        <v>51</v>
      </c>
      <c r="C20" s="68">
        <f>'2. Atividade Prevista'!D16</f>
        <v>118125</v>
      </c>
      <c r="D20" s="72"/>
    </row>
    <row r="21" spans="2:4">
      <c r="B21" s="70" t="s">
        <v>52</v>
      </c>
      <c r="C21" s="68">
        <f>'3. Atividade Prevista'!D16</f>
        <v>68125</v>
      </c>
      <c r="D21" s="72"/>
    </row>
    <row r="22" spans="2:4">
      <c r="B22" s="70" t="s">
        <v>53</v>
      </c>
      <c r="C22" s="68">
        <f>'n. Atividade Prevista'!D16</f>
        <v>78125</v>
      </c>
      <c r="D22" s="72"/>
    </row>
    <row r="23" spans="2:4">
      <c r="B23" s="70" t="s">
        <v>54</v>
      </c>
      <c r="C23" s="68"/>
      <c r="D23" s="67"/>
    </row>
    <row r="24" spans="2:4">
      <c r="B24" s="70" t="s">
        <v>55</v>
      </c>
      <c r="C24" s="68"/>
      <c r="D24" s="67"/>
    </row>
    <row r="25" spans="2:4">
      <c r="B25" s="70" t="s">
        <v>56</v>
      </c>
      <c r="C25" s="68"/>
      <c r="D25" s="67"/>
    </row>
    <row r="26" spans="2:4">
      <c r="B26" s="70" t="s">
        <v>57</v>
      </c>
      <c r="C26" s="68"/>
      <c r="D26" s="67"/>
    </row>
    <row r="27" spans="2:4">
      <c r="B27" s="70" t="s">
        <v>58</v>
      </c>
      <c r="C27" s="68">
        <f>AtividadeIncubadora.Aceleradora!C8</f>
        <v>52500</v>
      </c>
      <c r="D27" s="72"/>
    </row>
    <row r="28" spans="2:4">
      <c r="B28" s="71" t="s">
        <v>47</v>
      </c>
      <c r="C28" s="69">
        <f>SUM(C19:C27)</f>
        <v>525000</v>
      </c>
      <c r="D28" s="67"/>
    </row>
    <row r="29" spans="2:4">
      <c r="D29" s="64"/>
    </row>
  </sheetData>
  <mergeCells count="5">
    <mergeCell ref="B2:B3"/>
    <mergeCell ref="C2:D2"/>
    <mergeCell ref="C13:D13"/>
    <mergeCell ref="B17:B18"/>
    <mergeCell ref="C17:C1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2"/>
  <sheetViews>
    <sheetView showGridLines="0" workbookViewId="0">
      <selection activeCell="C22" sqref="C22"/>
    </sheetView>
  </sheetViews>
  <sheetFormatPr defaultColWidth="8.85546875" defaultRowHeight="13.15"/>
  <cols>
    <col min="1" max="1" width="3.5703125" style="42" customWidth="1"/>
    <col min="2" max="2" width="3" style="42" bestFit="1" customWidth="1"/>
    <col min="3" max="3" width="34.7109375" style="42" customWidth="1"/>
    <col min="4" max="4" width="23.5703125" style="42" customWidth="1"/>
    <col min="5" max="5" width="21.42578125" style="42" customWidth="1"/>
    <col min="6" max="6" width="13.7109375" style="42" bestFit="1" customWidth="1"/>
    <col min="7" max="7" width="9.28515625" style="42" customWidth="1"/>
    <col min="8" max="8" width="9.140625" style="42" customWidth="1"/>
    <col min="9" max="9" width="14.140625" style="43" customWidth="1"/>
    <col min="10" max="16384" width="8.85546875" style="42"/>
  </cols>
  <sheetData>
    <row r="1" spans="2:9" ht="10.15" customHeight="1"/>
    <row r="2" spans="2:9" ht="52.9">
      <c r="B2" s="33" t="s">
        <v>59</v>
      </c>
      <c r="C2" s="34" t="s">
        <v>60</v>
      </c>
      <c r="D2" s="34" t="s">
        <v>28</v>
      </c>
      <c r="E2" s="34" t="s">
        <v>61</v>
      </c>
      <c r="F2" s="40" t="s">
        <v>62</v>
      </c>
      <c r="G2" s="57" t="s">
        <v>63</v>
      </c>
      <c r="H2" s="57" t="s">
        <v>64</v>
      </c>
      <c r="I2" s="41" t="s">
        <v>65</v>
      </c>
    </row>
    <row r="3" spans="2:9">
      <c r="B3" s="35">
        <v>1</v>
      </c>
      <c r="C3" s="36"/>
      <c r="D3" s="36"/>
      <c r="E3" s="36"/>
      <c r="F3" s="58">
        <v>176</v>
      </c>
      <c r="G3" s="58">
        <v>20</v>
      </c>
      <c r="H3" s="58">
        <v>12</v>
      </c>
      <c r="I3" s="37">
        <f>F3*G3*H3</f>
        <v>42240</v>
      </c>
    </row>
    <row r="4" spans="2:9">
      <c r="B4" s="38">
        <v>2</v>
      </c>
      <c r="C4" s="39"/>
      <c r="D4" s="39"/>
      <c r="E4" s="39"/>
      <c r="F4" s="39"/>
      <c r="G4" s="39"/>
      <c r="H4" s="36"/>
      <c r="I4" s="37">
        <f t="shared" ref="I4:I12" si="0">F4*G4*H4</f>
        <v>0</v>
      </c>
    </row>
    <row r="5" spans="2:9">
      <c r="B5" s="38">
        <v>3</v>
      </c>
      <c r="C5" s="39"/>
      <c r="D5" s="39"/>
      <c r="E5" s="39"/>
      <c r="F5" s="39"/>
      <c r="G5" s="39"/>
      <c r="H5" s="36"/>
      <c r="I5" s="37">
        <f t="shared" si="0"/>
        <v>0</v>
      </c>
    </row>
    <row r="6" spans="2:9">
      <c r="B6" s="38">
        <v>4</v>
      </c>
      <c r="C6" s="39"/>
      <c r="D6" s="39"/>
      <c r="E6" s="39"/>
      <c r="F6" s="39"/>
      <c r="G6" s="39"/>
      <c r="H6" s="36"/>
      <c r="I6" s="37">
        <f t="shared" si="0"/>
        <v>0</v>
      </c>
    </row>
    <row r="7" spans="2:9">
      <c r="B7" s="38">
        <v>5</v>
      </c>
      <c r="C7" s="39"/>
      <c r="D7" s="39"/>
      <c r="E7" s="39"/>
      <c r="F7" s="39"/>
      <c r="G7" s="39"/>
      <c r="H7" s="36"/>
      <c r="I7" s="37">
        <f t="shared" si="0"/>
        <v>0</v>
      </c>
    </row>
    <row r="8" spans="2:9">
      <c r="B8" s="38">
        <v>6</v>
      </c>
      <c r="C8" s="39"/>
      <c r="D8" s="39"/>
      <c r="E8" s="39"/>
      <c r="F8" s="39"/>
      <c r="G8" s="39"/>
      <c r="H8" s="36"/>
      <c r="I8" s="37">
        <f t="shared" si="0"/>
        <v>0</v>
      </c>
    </row>
    <row r="9" spans="2:9">
      <c r="B9" s="38">
        <v>7</v>
      </c>
      <c r="C9" s="39"/>
      <c r="D9" s="39"/>
      <c r="E9" s="39"/>
      <c r="F9" s="39"/>
      <c r="G9" s="39"/>
      <c r="H9" s="36"/>
      <c r="I9" s="37">
        <f t="shared" si="0"/>
        <v>0</v>
      </c>
    </row>
    <row r="10" spans="2:9">
      <c r="B10" s="38">
        <v>8</v>
      </c>
      <c r="C10" s="39"/>
      <c r="D10" s="39"/>
      <c r="E10" s="39"/>
      <c r="F10" s="39"/>
      <c r="G10" s="39"/>
      <c r="H10" s="36"/>
      <c r="I10" s="37">
        <f t="shared" si="0"/>
        <v>0</v>
      </c>
    </row>
    <row r="11" spans="2:9">
      <c r="B11" s="38">
        <v>9</v>
      </c>
      <c r="C11" s="39"/>
      <c r="D11" s="39"/>
      <c r="E11" s="39"/>
      <c r="F11" s="39"/>
      <c r="G11" s="39"/>
      <c r="H11" s="36"/>
      <c r="I11" s="37">
        <f t="shared" si="0"/>
        <v>0</v>
      </c>
    </row>
    <row r="12" spans="2:9">
      <c r="B12" s="38">
        <v>10</v>
      </c>
      <c r="C12" s="39"/>
      <c r="D12" s="39"/>
      <c r="E12" s="39"/>
      <c r="F12" s="39"/>
      <c r="G12" s="39"/>
      <c r="H12" s="36"/>
      <c r="I12" s="37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Z26"/>
  <sheetViews>
    <sheetView showGridLines="0" workbookViewId="0">
      <selection activeCell="AB14" sqref="AB14"/>
    </sheetView>
  </sheetViews>
  <sheetFormatPr defaultColWidth="8.85546875" defaultRowHeight="13.15"/>
  <cols>
    <col min="1" max="1" width="3.5703125" style="42" customWidth="1"/>
    <col min="2" max="2" width="27" style="42" customWidth="1"/>
    <col min="3" max="4" width="4.5703125" style="42" bestFit="1" customWidth="1"/>
    <col min="5" max="5" width="5" style="42" bestFit="1" customWidth="1"/>
    <col min="6" max="6" width="4.85546875" style="42" bestFit="1" customWidth="1"/>
    <col min="7" max="7" width="4.140625" style="42" bestFit="1" customWidth="1"/>
    <col min="8" max="8" width="4.7109375" style="42" bestFit="1" customWidth="1"/>
    <col min="9" max="9" width="4.42578125" style="42" bestFit="1" customWidth="1"/>
    <col min="10" max="10" width="5.140625" style="42" bestFit="1" customWidth="1"/>
    <col min="11" max="11" width="4.5703125" style="42" bestFit="1" customWidth="1"/>
    <col min="12" max="12" width="4.85546875" style="42" bestFit="1" customWidth="1"/>
    <col min="13" max="13" width="5" style="42" bestFit="1" customWidth="1"/>
    <col min="14" max="16" width="4.5703125" style="42" bestFit="1" customWidth="1"/>
    <col min="17" max="17" width="5" style="42" bestFit="1" customWidth="1"/>
    <col min="18" max="18" width="4.85546875" style="42" bestFit="1" customWidth="1"/>
    <col min="19" max="19" width="4.140625" style="42" bestFit="1" customWidth="1"/>
    <col min="20" max="20" width="4.7109375" style="42" bestFit="1" customWidth="1"/>
    <col min="21" max="21" width="4.42578125" style="42" bestFit="1" customWidth="1"/>
    <col min="22" max="22" width="5.140625" style="42" bestFit="1" customWidth="1"/>
    <col min="23" max="23" width="4.5703125" style="42" bestFit="1" customWidth="1"/>
    <col min="24" max="24" width="4.85546875" style="42" bestFit="1" customWidth="1"/>
    <col min="25" max="25" width="5" style="42" bestFit="1" customWidth="1"/>
    <col min="26" max="26" width="4.5703125" style="42" bestFit="1" customWidth="1"/>
    <col min="27" max="16384" width="8.85546875" style="42"/>
  </cols>
  <sheetData>
    <row r="1" spans="2:26" ht="10.15" customHeight="1"/>
    <row r="2" spans="2:26">
      <c r="B2" s="134" t="s">
        <v>66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2:26" ht="13.15" customHeight="1">
      <c r="B3" s="136" t="s">
        <v>49</v>
      </c>
      <c r="C3" s="139" t="s">
        <v>67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39" t="s">
        <v>68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2"/>
    </row>
    <row r="4" spans="2:26">
      <c r="B4" s="136"/>
      <c r="C4" s="45" t="s">
        <v>69</v>
      </c>
      <c r="D4" s="45" t="s">
        <v>70</v>
      </c>
      <c r="E4" s="45" t="s">
        <v>71</v>
      </c>
      <c r="F4" s="45" t="s">
        <v>72</v>
      </c>
      <c r="G4" s="45" t="s">
        <v>73</v>
      </c>
      <c r="H4" s="45" t="s">
        <v>74</v>
      </c>
      <c r="I4" s="45" t="s">
        <v>75</v>
      </c>
      <c r="J4" s="45" t="s">
        <v>76</v>
      </c>
      <c r="K4" s="45" t="s">
        <v>77</v>
      </c>
      <c r="L4" s="45" t="s">
        <v>78</v>
      </c>
      <c r="M4" s="45" t="s">
        <v>79</v>
      </c>
      <c r="N4" s="45" t="s">
        <v>80</v>
      </c>
      <c r="O4" s="45" t="s">
        <v>69</v>
      </c>
      <c r="P4" s="45" t="s">
        <v>70</v>
      </c>
      <c r="Q4" s="45" t="s">
        <v>71</v>
      </c>
      <c r="R4" s="45" t="s">
        <v>72</v>
      </c>
      <c r="S4" s="45" t="s">
        <v>73</v>
      </c>
      <c r="T4" s="45" t="s">
        <v>74</v>
      </c>
      <c r="U4" s="45" t="s">
        <v>75</v>
      </c>
      <c r="V4" s="45" t="s">
        <v>76</v>
      </c>
      <c r="W4" s="45" t="s">
        <v>77</v>
      </c>
      <c r="X4" s="45" t="s">
        <v>78</v>
      </c>
      <c r="Y4" s="45" t="s">
        <v>79</v>
      </c>
      <c r="Z4" s="46" t="s">
        <v>80</v>
      </c>
    </row>
    <row r="5" spans="2:26">
      <c r="B5" s="81" t="s">
        <v>50</v>
      </c>
      <c r="C5" s="48">
        <v>1</v>
      </c>
      <c r="D5" s="49">
        <v>1</v>
      </c>
      <c r="E5" s="49">
        <v>1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2:26">
      <c r="B6" s="81" t="s">
        <v>51</v>
      </c>
      <c r="C6" s="48"/>
      <c r="D6" s="49"/>
      <c r="E6" s="49">
        <v>2</v>
      </c>
      <c r="F6" s="49">
        <v>2</v>
      </c>
      <c r="G6" s="49">
        <v>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2:26">
      <c r="B7" s="81" t="s">
        <v>52</v>
      </c>
      <c r="C7" s="48"/>
      <c r="D7" s="49"/>
      <c r="E7" s="49"/>
      <c r="F7" s="49">
        <v>3</v>
      </c>
      <c r="G7" s="49">
        <v>3</v>
      </c>
      <c r="H7" s="49">
        <v>3</v>
      </c>
      <c r="I7" s="49">
        <v>3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2:26">
      <c r="B8" s="81" t="s">
        <v>53</v>
      </c>
      <c r="C8" s="48"/>
      <c r="D8" s="49"/>
      <c r="E8" s="49"/>
      <c r="F8" s="49"/>
      <c r="G8" s="49"/>
      <c r="H8" s="49"/>
      <c r="I8" s="49"/>
      <c r="J8" s="49">
        <v>4</v>
      </c>
      <c r="K8" s="49">
        <v>4</v>
      </c>
      <c r="L8" s="49">
        <v>4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2:26">
      <c r="B9" s="81" t="s">
        <v>54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2:26">
      <c r="B10" s="81" t="s">
        <v>55</v>
      </c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2:26">
      <c r="B11" s="81" t="s">
        <v>56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2:26" ht="25.15" customHeight="1">
      <c r="B12" s="81" t="s">
        <v>81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5" spans="2:26">
      <c r="B15" s="42" t="s">
        <v>82</v>
      </c>
    </row>
    <row r="16" spans="2:26">
      <c r="B16" s="134" t="s">
        <v>66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2:26">
      <c r="B17" s="136" t="s">
        <v>49</v>
      </c>
      <c r="C17" s="137" t="s">
        <v>83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 t="s">
        <v>67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</row>
    <row r="18" spans="2:26">
      <c r="B18" s="136"/>
      <c r="C18" s="45" t="s">
        <v>69</v>
      </c>
      <c r="D18" s="45" t="s">
        <v>70</v>
      </c>
      <c r="E18" s="45" t="s">
        <v>71</v>
      </c>
      <c r="F18" s="45" t="s">
        <v>72</v>
      </c>
      <c r="G18" s="45" t="s">
        <v>73</v>
      </c>
      <c r="H18" s="45" t="s">
        <v>74</v>
      </c>
      <c r="I18" s="45" t="s">
        <v>75</v>
      </c>
      <c r="J18" s="45" t="s">
        <v>76</v>
      </c>
      <c r="K18" s="45" t="s">
        <v>77</v>
      </c>
      <c r="L18" s="45" t="s">
        <v>78</v>
      </c>
      <c r="M18" s="45" t="s">
        <v>79</v>
      </c>
      <c r="N18" s="45" t="s">
        <v>80</v>
      </c>
      <c r="O18" s="45" t="s">
        <v>69</v>
      </c>
      <c r="P18" s="45" t="s">
        <v>70</v>
      </c>
      <c r="Q18" s="45" t="s">
        <v>71</v>
      </c>
      <c r="R18" s="45" t="s">
        <v>72</v>
      </c>
      <c r="S18" s="45" t="s">
        <v>73</v>
      </c>
      <c r="T18" s="45" t="s">
        <v>74</v>
      </c>
      <c r="U18" s="45" t="s">
        <v>75</v>
      </c>
      <c r="V18" s="45" t="s">
        <v>76</v>
      </c>
      <c r="W18" s="45" t="s">
        <v>77</v>
      </c>
      <c r="X18" s="45" t="s">
        <v>78</v>
      </c>
      <c r="Y18" s="45" t="s">
        <v>79</v>
      </c>
      <c r="Z18" s="46" t="s">
        <v>80</v>
      </c>
    </row>
    <row r="19" spans="2:26">
      <c r="B19" s="81" t="s">
        <v>50</v>
      </c>
      <c r="C19" s="48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2:26">
      <c r="B20" s="81" t="s">
        <v>51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2:26">
      <c r="B21" s="81" t="s">
        <v>52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2:26">
      <c r="B22" s="81" t="s">
        <v>53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2:26">
      <c r="B23" s="81" t="s">
        <v>54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>
      <c r="B24" s="81" t="s">
        <v>55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2:26">
      <c r="B25" s="81" t="s">
        <v>56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2:26" ht="24.6" customHeight="1">
      <c r="B26" s="81" t="s">
        <v>81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</sheetData>
  <mergeCells count="8">
    <mergeCell ref="B2:Z2"/>
    <mergeCell ref="B3:B4"/>
    <mergeCell ref="B16:Z16"/>
    <mergeCell ref="B17:B18"/>
    <mergeCell ref="C17:M17"/>
    <mergeCell ref="N17:Z17"/>
    <mergeCell ref="C3:N3"/>
    <mergeCell ref="O3:Z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EE82B79F12114E960AA8985566FDD5" ma:contentTypeVersion="15" ma:contentTypeDescription="Crie um novo documento." ma:contentTypeScope="" ma:versionID="cb47c837d2e38fcc334c680878b42939">
  <xsd:schema xmlns:xsd="http://www.w3.org/2001/XMLSchema" xmlns:xs="http://www.w3.org/2001/XMLSchema" xmlns:p="http://schemas.microsoft.com/office/2006/metadata/properties" xmlns:ns2="ce4c8dd7-4f39-412f-9709-19de79631cf4" xmlns:ns3="13be7f24-a10f-4afb-98ae-d7ca9e68d5d1" targetNamespace="http://schemas.microsoft.com/office/2006/metadata/properties" ma:root="true" ma:fieldsID="2866b7d013a3fefd7a2464010e61e392" ns2:_="" ns3:_="">
    <xsd:import namespace="ce4c8dd7-4f39-412f-9709-19de79631cf4"/>
    <xsd:import namespace="13be7f24-a10f-4afb-98ae-d7ca9e68d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c8dd7-4f39-412f-9709-19de79631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42c0d9-b1c0-4e74-82a7-7c6c3a1b3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7f24-a10f-4afb-98ae-d7ca9e68d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2d8537-e042-4a43-bb6b-b5201868b728}" ma:internalName="TaxCatchAll" ma:showField="CatchAllData" ma:web="13be7f24-a10f-4afb-98ae-d7ca9e68d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e7f24-a10f-4afb-98ae-d7ca9e68d5d1" xsi:nil="true"/>
    <lcf76f155ced4ddcb4097134ff3c332f xmlns="ce4c8dd7-4f39-412f-9709-19de79631c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0632F1-BB41-4A01-85BF-16E11110860D}"/>
</file>

<file path=customXml/itemProps2.xml><?xml version="1.0" encoding="utf-8"?>
<ds:datastoreItem xmlns:ds="http://schemas.openxmlformats.org/officeDocument/2006/customXml" ds:itemID="{7209D363-D2EB-4704-94CB-76D4E374E305}"/>
</file>

<file path=customXml/itemProps3.xml><?xml version="1.0" encoding="utf-8"?>
<ds:datastoreItem xmlns:ds="http://schemas.openxmlformats.org/officeDocument/2006/customXml" ds:itemID="{73D42F48-6340-43E0-9BFA-6DAADE73C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 IDESAM</dc:creator>
  <cp:keywords/>
  <dc:description/>
  <cp:lastModifiedBy>Kamille Vieira Lopes</cp:lastModifiedBy>
  <cp:revision/>
  <dcterms:created xsi:type="dcterms:W3CDTF">2024-01-14T22:16:56Z</dcterms:created>
  <dcterms:modified xsi:type="dcterms:W3CDTF">2024-02-27T14:21:54Z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0x01010056EE82B79F12114E960AA8985566FDD5</vt:lpwstr>
  </property>
  <property fmtid="{D5CDD505-2E9C-101B-9397-08002B2CF9AE}" pid="3" name="MediaServiceImageTags">
    <vt:lpwstr/>
  </property>
</Properties>
</file>