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esam-my.sharepoint.com/personal/karol_barbosa_idesam_org/Documents/Documentos/Karol - Note_Antigo/Karol/PPBio Gestão/Documentação Capitalização/Nova Documentação/Técnico/"/>
    </mc:Choice>
  </mc:AlternateContent>
  <xr:revisionPtr revIDLastSave="7" documentId="8_{6CFC9823-18D6-4ADE-A927-327442B33F39}" xr6:coauthVersionLast="47" xr6:coauthVersionMax="47" xr10:uidLastSave="{172576CE-D5AB-4660-AB5C-D1D2AC02BEA5}"/>
  <bookViews>
    <workbookView xWindow="-108" yWindow="-108" windowWidth="23256" windowHeight="12576" firstSheet="1" activeTab="1" xr2:uid="{00000000-000D-0000-FFFF-FFFF00000000}"/>
  </bookViews>
  <sheets>
    <sheet name="valor por dispêndio e meses" sheetId="1" state="hidden" r:id="rId1"/>
    <sheet name="Instruções Gerais " sheetId="5" r:id="rId2"/>
    <sheet name="Tabela 1_ Item 7" sheetId="9" r:id="rId3"/>
    <sheet name="Tabela 2_ Item 8" sheetId="6" r:id="rId4"/>
    <sheet name="Tabela 3_Item 9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8" l="1"/>
  <c r="F5" i="8" s="1"/>
  <c r="G15" i="6"/>
  <c r="G18" i="9"/>
  <c r="F7" i="9"/>
  <c r="E7" i="9"/>
  <c r="D7" i="9"/>
  <c r="C7" i="9"/>
  <c r="C13" i="9"/>
  <c r="G19" i="9"/>
  <c r="D13" i="8"/>
  <c r="I5" i="8" s="1"/>
  <c r="G7" i="8"/>
  <c r="G6" i="8"/>
  <c r="G5" i="8"/>
  <c r="G8" i="8"/>
  <c r="G9" i="8"/>
  <c r="G10" i="8"/>
  <c r="G11" i="8"/>
  <c r="G12" i="8"/>
  <c r="F10" i="8"/>
  <c r="E6" i="8"/>
  <c r="F6" i="8" s="1"/>
  <c r="H6" i="8" s="1"/>
  <c r="E7" i="8"/>
  <c r="F7" i="8" s="1"/>
  <c r="E8" i="8"/>
  <c r="F8" i="8" s="1"/>
  <c r="E9" i="8"/>
  <c r="F9" i="8" s="1"/>
  <c r="H9" i="8" s="1"/>
  <c r="E10" i="8"/>
  <c r="E11" i="8"/>
  <c r="F11" i="8" s="1"/>
  <c r="E12" i="8"/>
  <c r="F12" i="8" s="1"/>
  <c r="H12" i="8" s="1"/>
  <c r="G21" i="9"/>
  <c r="G20" i="9"/>
  <c r="G5" i="6"/>
  <c r="G5" i="9"/>
  <c r="G6" i="9"/>
  <c r="F13" i="9"/>
  <c r="E13" i="9"/>
  <c r="D13" i="9"/>
  <c r="G13" i="9" s="1"/>
  <c r="G22" i="9" s="1"/>
  <c r="H8" i="8" l="1"/>
  <c r="H10" i="8"/>
  <c r="H11" i="8"/>
  <c r="G13" i="8"/>
  <c r="H7" i="8"/>
  <c r="F13" i="8"/>
  <c r="E13" i="8"/>
  <c r="I9" i="8"/>
  <c r="G7" i="9"/>
  <c r="F22" i="9"/>
  <c r="E22" i="9"/>
  <c r="C22" i="9"/>
  <c r="D22" i="9"/>
  <c r="H5" i="8"/>
  <c r="I10" i="8"/>
  <c r="H13" i="8" l="1"/>
  <c r="G6" i="6"/>
  <c r="G7" i="6"/>
  <c r="G8" i="6"/>
  <c r="G9" i="6"/>
  <c r="G10" i="6"/>
  <c r="G11" i="6"/>
  <c r="G12" i="6"/>
  <c r="G13" i="6"/>
  <c r="G14" i="6"/>
  <c r="C15" i="6" l="1"/>
  <c r="I11" i="8" l="1"/>
  <c r="I8" i="8" l="1"/>
  <c r="I6" i="8"/>
  <c r="I12" i="8"/>
  <c r="I7" i="8"/>
  <c r="I13" i="8" l="1"/>
  <c r="F15" i="6"/>
  <c r="E15" i="6"/>
  <c r="D15" i="6"/>
  <c r="C14" i="1"/>
  <c r="O5" i="1"/>
  <c r="O6" i="1"/>
  <c r="O7" i="1"/>
  <c r="O8" i="1"/>
  <c r="O9" i="1"/>
  <c r="O10" i="1"/>
  <c r="O11" i="1"/>
  <c r="O4" i="1"/>
  <c r="I13" i="1" l="1"/>
  <c r="L13" i="1"/>
  <c r="F13" i="1"/>
  <c r="D12" i="1"/>
  <c r="C13" i="1" s="1"/>
  <c r="E12" i="1"/>
  <c r="F12" i="1"/>
  <c r="G12" i="1"/>
  <c r="H12" i="1"/>
  <c r="I12" i="1"/>
  <c r="J12" i="1"/>
  <c r="K12" i="1"/>
  <c r="L12" i="1"/>
  <c r="M12" i="1"/>
  <c r="N12" i="1"/>
  <c r="C12" i="1"/>
</calcChain>
</file>

<file path=xl/sharedStrings.xml><?xml version="1.0" encoding="utf-8"?>
<sst xmlns="http://schemas.openxmlformats.org/spreadsheetml/2006/main" count="116" uniqueCount="98">
  <si>
    <t>Dispêndio</t>
  </si>
  <si>
    <t>1° Trimestre</t>
  </si>
  <si>
    <t>2° Trimestre</t>
  </si>
  <si>
    <t>3° Trimestre</t>
  </si>
  <si>
    <t>4° Trimestre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</si>
  <si>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</si>
  <si>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</si>
  <si>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</si>
  <si>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</si>
  <si>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</si>
  <si>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</si>
  <si>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</si>
  <si>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</si>
  <si>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</si>
  <si>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</si>
  <si>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</si>
  <si>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</si>
  <si>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 xml:space="preserve">Recursos Humanos Diretos </t>
  </si>
  <si>
    <t>Recursos Humanos Indiretos</t>
  </si>
  <si>
    <t>Programas de Computador e Equipamentos e Ferramentas</t>
  </si>
  <si>
    <t>Aquisição,implantação, ampliação ou modernização de laboratório de P&amp;D</t>
  </si>
  <si>
    <t>Serviços Técnicos de Terceiros</t>
  </si>
  <si>
    <t>Materiais de Consumo</t>
  </si>
  <si>
    <t>Outros dispêndios correlatos às atividades de pesquisa e inovação.</t>
  </si>
  <si>
    <t>DOA – Despesas operacionais e administrativas e Constituição de reserva.</t>
  </si>
  <si>
    <t>Total por mês</t>
  </si>
  <si>
    <t>Total por trimestre/parcela</t>
  </si>
  <si>
    <t xml:space="preserve">Total do projeto </t>
  </si>
  <si>
    <r>
      <t xml:space="preserve">TABELAS FINANCEIRAS_PDC
</t>
    </r>
    <r>
      <rPr>
        <sz val="12"/>
        <color theme="3"/>
        <rFont val="Calibri"/>
        <family val="2"/>
        <scheme val="minor"/>
      </rPr>
      <t>Programa Prioritário de Bioeconomia</t>
    </r>
  </si>
  <si>
    <t>Esta planilha tem como objetivo auxilar no preenchimento do PUR (Plano de Utilização de Recursos/Plano de Desenvolvimento)</t>
  </si>
  <si>
    <t>O arquivo contém os 3 tipos de tabelas financeiras solicitadas no PUR: Tabela 1 no item 7, Tabela 2 no item 8, Tabela 3 no item 9</t>
  </si>
  <si>
    <t xml:space="preserve">A planilha encontra-se com valores aleatórios de um suposto projeto de R$2.000.000,00 para simples exemplo </t>
  </si>
  <si>
    <t>A Tabela 1 deve ser preenchidade de acordo com os valores previstos por Categorias de Despesas e modificada de acordo com a quantidade de semestres propostos</t>
  </si>
  <si>
    <t>A Tabela 2 deve ser modificada de acordo com a quantidade de Etapas de Desenvolvimento propostas e seus respectivos valores por semestres</t>
  </si>
  <si>
    <t>Na tabela 3 devem ser previstos os valores de parcelas trimestrais a serem pagas ao negócio. Deve-se levar em consideração a necessidade semestral calculada</t>
  </si>
  <si>
    <t xml:space="preserve">No geral: soma do valor de cada Etapa de Desenvolvimento = soma do valor por Categoria de Despesas = soma do Valor por Semestres = valor total do PUR </t>
  </si>
  <si>
    <t>Dica: Primeiro defina os valores semestrais por categorias de despesas (tabela 1); depois os insira na tabela 2, fazendo a divisão por Etapas. Por fim, faça a distribuição dos valores por semestres em parcelas trimestrais</t>
  </si>
  <si>
    <t>Exemplo</t>
  </si>
  <si>
    <t>Categorias de Despesa</t>
  </si>
  <si>
    <t>Trimestre</t>
  </si>
  <si>
    <t>Valor por 
Categoria de Despesa</t>
  </si>
  <si>
    <t>Capital de Giro</t>
  </si>
  <si>
    <t>Despesas com pessoal (RH)</t>
  </si>
  <si>
    <t>Despesas Gerais</t>
  </si>
  <si>
    <t>Equipamentos</t>
  </si>
  <si>
    <t>Material de consumo</t>
  </si>
  <si>
    <t>Obra civil/serv.engenharia</t>
  </si>
  <si>
    <t>Aluguel de imóveis</t>
  </si>
  <si>
    <t xml:space="preserve">Outros </t>
  </si>
  <si>
    <t xml:space="preserve">Despesas com serviços PJ </t>
  </si>
  <si>
    <t>Assessoria Contábil</t>
  </si>
  <si>
    <t>Assessoria Jurídica</t>
  </si>
  <si>
    <t>Auditoria</t>
  </si>
  <si>
    <t>Despesas com Impostos (IPTU, Alvará, ISS)</t>
  </si>
  <si>
    <t>Despesas Financeiras (tarifas bancárias, IOF de rendimentos, IRs aplicação financeira)</t>
  </si>
  <si>
    <t>DOA* – Despesas operacionais e administrativas (Coordenador IDESAM 10%)</t>
  </si>
  <si>
    <t>DOA* – Despesas operacionais e administrativas (Executor 5%)</t>
  </si>
  <si>
    <t>Total por semestre</t>
  </si>
  <si>
    <t>*DOA - Para definir o valor por semestre, basta dividir o valor total (10% e 5%) pela quantidade de semestres</t>
  </si>
  <si>
    <t>Obs.: O valor total por semestre e o valor total por categoria de despesas devem ser iguais, ou seja, o valor total do PUR</t>
  </si>
  <si>
    <t>Etapas de Desenvolvimento</t>
  </si>
  <si>
    <t>Valor por 
Etapa</t>
  </si>
  <si>
    <t xml:space="preserve">Etapa 1 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</si>
  <si>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</si>
  <si>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</si>
  <si>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</si>
  <si>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</si>
  <si>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</si>
  <si>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</si>
  <si>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</si>
  <si>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</si>
  <si>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 xml:space="preserve">Etapa 10 </t>
  </si>
  <si>
    <t>Total por semestre*</t>
  </si>
  <si>
    <t>*Tendo em vista os valores por semestres listados no quadro anterior, deve-se distribuir este valor por Etapas de Desenvolvimento</t>
  </si>
  <si>
    <t>Exemplos</t>
  </si>
  <si>
    <t>PARC.</t>
  </si>
  <si>
    <t>PREVISÃO DE APORTE NO PROJETO (R$)</t>
  </si>
  <si>
    <t>Valor Bruto</t>
  </si>
  <si>
    <t>DOA 
IDESAM</t>
  </si>
  <si>
    <t>Valor Repasse ao Executor*</t>
  </si>
  <si>
    <t>DOA 
Executor</t>
  </si>
  <si>
    <t>Valor Líquido 
Projeto**</t>
  </si>
  <si>
    <t>%</t>
  </si>
  <si>
    <t>Jan-Mar/23</t>
  </si>
  <si>
    <t>Abr-Jun/23</t>
  </si>
  <si>
    <t>Jul-Set/23</t>
  </si>
  <si>
    <t>Out-Dez/23</t>
  </si>
  <si>
    <t>Jan-Mar/25</t>
  </si>
  <si>
    <t xml:space="preserve">6° </t>
  </si>
  <si>
    <t>Abri-Jun/25</t>
  </si>
  <si>
    <t>Jul-Set/25</t>
  </si>
  <si>
    <t xml:space="preserve">8° </t>
  </si>
  <si>
    <t>Out-Dez/25</t>
  </si>
  <si>
    <t>TOTAL</t>
  </si>
  <si>
    <t>*Valor com desconto de DOA caíbel ao Coordenador/IDESAM</t>
  </si>
  <si>
    <t xml:space="preserve">**Valor com desconto de DOA Cabível ao Executor </t>
  </si>
  <si>
    <t>- A quantidade de parcelas varia de acordo com o tempo de execução do PUR . No caso de 24 meses, por exemplo, como fazemos parcelas trimestrais, o valor será repassado em 8 parcelas</t>
  </si>
  <si>
    <t>- Leve em consideração A necessidade de recursos por semestres encontrada nos quadros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</si>
</sst>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z&quot;_-;\-* #,##0.00\ &quot;Kz&quot;_-;_-* &quot;-&quot;??\ &quot;Kz&quot;_-;_-@_-"/>
    <numFmt numFmtId="165" formatCode="_-[$R$-416]\ * #,##0.00_-;\-[$R$-416]\ * #,##0.00_-;_-[$R$-416]\ * &quot;-&quot;??_-;_-@_-"/>
    <numFmt numFmtId="166" formatCode="_-[$R$-416]\ * #,##0.0_-;\-[$R$-416]\ * #,##0.0_-;_-[$R$-416]\ * &quot;-&quot;??_-;_-@_-"/>
  </numFmts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8"/>
      </bottom>
      <diagonal/>
    </border>
    <border>
      <left/>
      <right/>
      <top style="thin">
        <color theme="0"/>
      </top>
      <bottom style="thin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8"/>
      </bottom>
      <diagonal/>
    </border>
    <border>
      <left style="thin">
        <color theme="0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0"/>
      </right>
      <top style="thin">
        <color theme="8"/>
      </top>
      <bottom style="thin">
        <color theme="8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16" applyNumberFormat="0" applyFill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3" fillId="4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165" fontId="0" fillId="7" borderId="4" xfId="0" applyNumberFormat="1" applyFill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2" xfId="0" applyNumberFormat="1" applyBorder="1"/>
    <xf numFmtId="0" fontId="0" fillId="0" borderId="0" xfId="0" applyAlignment="1">
      <alignment vertical="center"/>
    </xf>
    <xf numFmtId="0" fontId="1" fillId="3" borderId="7" xfId="0" applyFont="1" applyFill="1" applyBorder="1"/>
    <xf numFmtId="165" fontId="1" fillId="3" borderId="7" xfId="0" applyNumberFormat="1" applyFont="1" applyFill="1" applyBorder="1"/>
    <xf numFmtId="0" fontId="0" fillId="0" borderId="6" xfId="0" applyBorder="1"/>
    <xf numFmtId="0" fontId="0" fillId="0" borderId="8" xfId="0" applyBorder="1"/>
    <xf numFmtId="0" fontId="1" fillId="3" borderId="4" xfId="0" applyFont="1" applyFill="1" applyBorder="1" applyAlignment="1">
      <alignment vertical="center" wrapText="1"/>
    </xf>
    <xf numFmtId="165" fontId="1" fillId="3" borderId="4" xfId="0" applyNumberFormat="1" applyFont="1" applyFill="1" applyBorder="1"/>
    <xf numFmtId="165" fontId="0" fillId="8" borderId="4" xfId="0" applyNumberFormat="1" applyFill="1" applyBorder="1" applyAlignment="1">
      <alignment vertical="center"/>
    </xf>
    <xf numFmtId="0" fontId="1" fillId="6" borderId="5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vertical="center" wrapText="1"/>
    </xf>
    <xf numFmtId="165" fontId="1" fillId="10" borderId="10" xfId="0" applyNumberFormat="1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0" fillId="9" borderId="0" xfId="0" applyFill="1"/>
    <xf numFmtId="0" fontId="1" fillId="11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4" fillId="1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9" fillId="0" borderId="9" xfId="1" applyNumberFormat="1" applyFont="1" applyBorder="1" applyAlignment="1">
      <alignment horizontal="right" vertical="center" wrapText="1"/>
    </xf>
    <xf numFmtId="165" fontId="9" fillId="0" borderId="9" xfId="0" applyNumberFormat="1" applyFont="1" applyBorder="1" applyAlignment="1">
      <alignment horizontal="right" vertical="center" wrapText="1"/>
    </xf>
    <xf numFmtId="165" fontId="9" fillId="0" borderId="9" xfId="0" applyNumberFormat="1" applyFont="1" applyBorder="1" applyAlignment="1">
      <alignment vertical="center" wrapText="1"/>
    </xf>
    <xf numFmtId="9" fontId="9" fillId="0" borderId="9" xfId="2" applyFont="1" applyBorder="1" applyAlignment="1">
      <alignment horizontal="center" vertical="center" wrapText="1"/>
    </xf>
    <xf numFmtId="165" fontId="8" fillId="12" borderId="9" xfId="0" applyNumberFormat="1" applyFont="1" applyFill="1" applyBorder="1" applyAlignment="1">
      <alignment vertical="center" wrapText="1"/>
    </xf>
    <xf numFmtId="9" fontId="9" fillId="12" borderId="9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>
      <alignment vertical="center" wrapText="1"/>
    </xf>
    <xf numFmtId="165" fontId="1" fillId="10" borderId="0" xfId="0" applyNumberFormat="1" applyFont="1" applyFill="1" applyAlignment="1">
      <alignment vertical="center" wrapText="1"/>
    </xf>
    <xf numFmtId="165" fontId="4" fillId="0" borderId="23" xfId="1" applyNumberFormat="1" applyFont="1" applyBorder="1" applyAlignment="1">
      <alignment vertical="center" wrapText="1"/>
    </xf>
    <xf numFmtId="165" fontId="4" fillId="8" borderId="23" xfId="1" applyNumberFormat="1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left" vertical="center" wrapText="1"/>
    </xf>
    <xf numFmtId="165" fontId="2" fillId="7" borderId="9" xfId="0" applyNumberFormat="1" applyFont="1" applyFill="1" applyBorder="1" applyAlignment="1">
      <alignment horizontal="left" vertical="center" wrapText="1"/>
    </xf>
    <xf numFmtId="165" fontId="2" fillId="7" borderId="9" xfId="0" applyNumberFormat="1" applyFont="1" applyFill="1" applyBorder="1" applyAlignment="1">
      <alignment vertical="center" wrapText="1"/>
    </xf>
    <xf numFmtId="165" fontId="3" fillId="7" borderId="9" xfId="0" applyNumberFormat="1" applyFont="1" applyFill="1" applyBorder="1" applyAlignment="1">
      <alignment wrapText="1"/>
    </xf>
    <xf numFmtId="165" fontId="3" fillId="7" borderId="9" xfId="0" applyNumberFormat="1" applyFont="1" applyFill="1" applyBorder="1" applyAlignment="1">
      <alignment vertical="center" wrapText="1"/>
    </xf>
    <xf numFmtId="165" fontId="7" fillId="0" borderId="9" xfId="0" applyNumberFormat="1" applyFont="1" applyBorder="1" applyAlignment="1">
      <alignment vertical="center" wrapText="1"/>
    </xf>
    <xf numFmtId="165" fontId="17" fillId="7" borderId="9" xfId="0" applyNumberFormat="1" applyFont="1" applyFill="1" applyBorder="1" applyAlignment="1">
      <alignment wrapText="1"/>
    </xf>
    <xf numFmtId="165" fontId="17" fillId="7" borderId="9" xfId="0" applyNumberFormat="1" applyFont="1" applyFill="1" applyBorder="1" applyAlignment="1">
      <alignment vertical="center" wrapText="1"/>
    </xf>
    <xf numFmtId="166" fontId="1" fillId="10" borderId="0" xfId="0" applyNumberFormat="1" applyFont="1" applyFill="1" applyAlignment="1">
      <alignment vertical="center" wrapText="1"/>
    </xf>
    <xf numFmtId="165" fontId="7" fillId="0" borderId="23" xfId="1" applyNumberFormat="1" applyFont="1" applyBorder="1" applyAlignment="1">
      <alignment vertical="center" wrapText="1"/>
    </xf>
    <xf numFmtId="165" fontId="7" fillId="8" borderId="23" xfId="1" applyNumberFormat="1" applyFont="1" applyFill="1" applyBorder="1" applyAlignment="1">
      <alignment vertical="center" wrapText="1"/>
    </xf>
    <xf numFmtId="165" fontId="7" fillId="0" borderId="9" xfId="1" applyNumberFormat="1" applyFont="1" applyBorder="1" applyAlignment="1">
      <alignment horizontal="right" vertical="center" wrapText="1"/>
    </xf>
    <xf numFmtId="49" fontId="18" fillId="0" borderId="0" xfId="0" applyNumberFormat="1" applyFont="1"/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2" fillId="9" borderId="24" xfId="0" applyFont="1" applyFill="1" applyBorder="1" applyAlignment="1">
      <alignment horizontal="left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0" fillId="0" borderId="16" xfId="3" applyFont="1" applyAlignment="1" applyProtection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5" fontId="3" fillId="0" borderId="14" xfId="0" applyNumberFormat="1" applyFont="1" applyBorder="1" applyAlignment="1">
      <alignment vertical="center" wrapText="1"/>
    </xf>
    <xf numFmtId="165" fontId="3" fillId="0" borderId="28" xfId="0" applyNumberFormat="1" applyFont="1" applyBorder="1" applyAlignment="1">
      <alignment vertical="center" wrapText="1"/>
    </xf>
    <xf numFmtId="165" fontId="3" fillId="0" borderId="29" xfId="0" applyNumberFormat="1" applyFont="1" applyBorder="1" applyAlignment="1">
      <alignment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1" fillId="11" borderId="0" xfId="0" applyFont="1" applyFill="1" applyAlignment="1" applyProtection="1">
      <alignment horizontal="center" vertical="center"/>
      <protection locked="0"/>
    </xf>
    <xf numFmtId="0" fontId="13" fillId="10" borderId="9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</cellXfs>
  <cellStyles count="4">
    <cellStyle name="Cabeçalho 2" xfId="3" builtinId="17"/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708660</xdr:colOff>
      <xdr:row>0</xdr:row>
      <xdr:rowOff>106680</xdr:rowOff>
    </xdr:from>
    <xdr:to>
      <xdr:col>3</xdr:col>
      <xdr:colOff>21282</xdr:colOff>
      <xdr:row>4</xdr:row>
      <xdr:rowOff>129540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672D818-071A-E9D0-D3C0-415C70841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106680"/>
          <a:ext cx="1972002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510540</xdr:colOff>
      <xdr:row>2</xdr:row>
      <xdr:rowOff>243840</xdr:rowOff>
    </xdr:from>
    <xdr:to>
      <xdr:col>7</xdr:col>
      <xdr:colOff>51336</xdr:colOff>
      <xdr:row>3</xdr:row>
      <xdr:rowOff>172507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75C20A7-EAFE-5E7F-E60C-6344DC838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6340" y="609600"/>
          <a:ext cx="1529616" cy="378247"/>
        </a:xfrm>
        <a:prstGeom prst="rect">
          <a:avLst/>
        </a:prstGeom>
      </xdr:spPr>
    </xdr:pic>
    <xdr:clientData/>
  </xdr:twoCellAnchor>
  <xdr:twoCellAnchor>
    <xdr:from>
      <xdr:col>0</xdr:col>
      <xdr:colOff>647700</xdr:colOff>
      <xdr:row>13</xdr:row>
      <xdr:rowOff>205740</xdr:rowOff>
    </xdr:from>
    <xdr:to>
      <xdr:col>0</xdr:col>
      <xdr:colOff>861060</xdr:colOff>
      <xdr:row>13</xdr:row>
      <xdr:rowOff>350520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BA2F711A-E3CB-C265-D8FD-B2684AFC44E0}"/>
            </a:ext>
          </a:extLst>
        </xdr:cNvPr>
        <xdr:cNvSpPr/>
      </xdr:nvSpPr>
      <xdr:spPr>
        <a:xfrm>
          <a:off x="647700" y="4602480"/>
          <a:ext cx="213360" cy="144780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workbookViewId="0">
      <selection activeCell="O18" sqref="O18"/>
    </sheetView>
  </sheetViews>
  <sheetFormatPr defaultColWidth="8.85546875" defaultRowHeight="14.45"/>
  <cols>
    <col min="1" max="1" width="2.5703125" style="1" customWidth="1"/>
    <col min="2" max="2" width="18.85546875" style="1" customWidth="1"/>
    <col min="3" max="4" width="13.85546875" style="1" bestFit="1" customWidth="1"/>
    <col min="5" max="9" width="12.7109375" style="1" bestFit="1" customWidth="1"/>
    <col min="10" max="10" width="13.85546875" style="1" bestFit="1" customWidth="1"/>
    <col min="11" max="14" width="12.7109375" style="1" bestFit="1" customWidth="1"/>
    <col min="15" max="15" width="13.85546875" style="1" bestFit="1" customWidth="1"/>
    <col min="16" max="16384" width="8.85546875" style="1"/>
  </cols>
  <sheetData>
    <row r="2" spans="1:15">
      <c r="B2" s="66" t="s">
        <v>0</v>
      </c>
      <c r="C2" s="69" t="s">
        <v>1</v>
      </c>
      <c r="D2" s="69"/>
      <c r="E2" s="69"/>
      <c r="F2" s="69" t="s">
        <v>2</v>
      </c>
      <c r="G2" s="69"/>
      <c r="H2" s="69"/>
      <c r="I2" s="69" t="s">
        <v>3</v>
      </c>
      <c r="J2" s="69"/>
      <c r="K2" s="69"/>
      <c r="L2" s="69" t="s">
        <v>4</v>
      </c>
      <c r="M2" s="69"/>
      <c r="N2" s="69"/>
    </row>
    <row r="3" spans="1:15" s="2" customFormat="1">
      <c r="B3" s="67"/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6" t="s">
        <v>11</v>
      </c>
      <c r="J3" s="6" t="s">
        <v>12</v>
      </c>
      <c r="K3" s="6" t="s">
        <v>13</v>
      </c>
      <c r="L3" s="19" t="s">
        <v>14</v>
      </c>
      <c r="M3" s="19" t="s">
        <v>15</v>
      </c>
      <c r="N3" s="19" t="s">
        <v>16</v>
      </c>
    </row>
    <row r="4" spans="1:15" ht="28.9">
      <c r="A4" s="3"/>
      <c r="B4" s="7" t="s">
        <v>17</v>
      </c>
      <c r="C4" s="8">
        <v>30000</v>
      </c>
      <c r="D4" s="8">
        <v>30000</v>
      </c>
      <c r="E4" s="8">
        <v>30000</v>
      </c>
      <c r="F4" s="18">
        <v>30000</v>
      </c>
      <c r="G4" s="18">
        <v>30000</v>
      </c>
      <c r="H4" s="18">
        <v>30000</v>
      </c>
      <c r="I4" s="8">
        <v>30000</v>
      </c>
      <c r="J4" s="8">
        <v>30000</v>
      </c>
      <c r="K4" s="8">
        <v>30000</v>
      </c>
      <c r="L4" s="18">
        <v>30000</v>
      </c>
      <c r="M4" s="18">
        <v>30000</v>
      </c>
      <c r="N4" s="18">
        <v>30000</v>
      </c>
      <c r="O4" s="10">
        <f>SUM(C4:N4)</f>
        <v>360000</v>
      </c>
    </row>
    <row r="5" spans="1:15" ht="28.9">
      <c r="A5" s="3"/>
      <c r="B5" s="7" t="s">
        <v>18</v>
      </c>
      <c r="C5" s="8">
        <v>10000</v>
      </c>
      <c r="D5" s="8">
        <v>10000</v>
      </c>
      <c r="E5" s="8">
        <v>10000</v>
      </c>
      <c r="F5" s="18">
        <v>10000</v>
      </c>
      <c r="G5" s="18">
        <v>10000</v>
      </c>
      <c r="H5" s="18">
        <v>10000</v>
      </c>
      <c r="I5" s="8">
        <v>10000</v>
      </c>
      <c r="J5" s="8">
        <v>10000</v>
      </c>
      <c r="K5" s="8">
        <v>10000</v>
      </c>
      <c r="L5" s="18">
        <v>10000</v>
      </c>
      <c r="M5" s="18">
        <v>10000</v>
      </c>
      <c r="N5" s="18">
        <v>10000</v>
      </c>
      <c r="O5" s="10">
        <f t="shared" ref="O5:O11" si="0">SUM(C5:N5)</f>
        <v>120000</v>
      </c>
    </row>
    <row r="6" spans="1:15" ht="57.6">
      <c r="A6" s="3"/>
      <c r="B6" s="7" t="s">
        <v>19</v>
      </c>
      <c r="C6" s="8">
        <v>50000</v>
      </c>
      <c r="D6" s="8">
        <v>40000</v>
      </c>
      <c r="E6" s="8">
        <v>40000</v>
      </c>
      <c r="F6" s="9"/>
      <c r="G6" s="9"/>
      <c r="H6" s="9"/>
      <c r="I6" s="9"/>
      <c r="J6" s="9"/>
      <c r="K6" s="9"/>
      <c r="L6" s="9"/>
      <c r="M6" s="9"/>
      <c r="N6" s="9"/>
      <c r="O6" s="10">
        <f t="shared" si="0"/>
        <v>130000</v>
      </c>
    </row>
    <row r="7" spans="1:15" ht="57.6">
      <c r="A7" s="3"/>
      <c r="B7" s="7" t="s">
        <v>20</v>
      </c>
      <c r="C7" s="8">
        <v>100000</v>
      </c>
      <c r="D7" s="8">
        <v>100000</v>
      </c>
      <c r="E7" s="9"/>
      <c r="F7" s="9"/>
      <c r="G7" s="9"/>
      <c r="H7" s="9"/>
      <c r="I7" s="9"/>
      <c r="J7" s="9"/>
      <c r="K7" s="9"/>
      <c r="L7" s="9"/>
      <c r="M7" s="9"/>
      <c r="N7" s="9"/>
      <c r="O7" s="10">
        <f t="shared" si="0"/>
        <v>200000</v>
      </c>
    </row>
    <row r="8" spans="1:15" ht="28.9">
      <c r="A8" s="3"/>
      <c r="B8" s="7" t="s">
        <v>21</v>
      </c>
      <c r="C8" s="9"/>
      <c r="D8" s="9"/>
      <c r="E8" s="9"/>
      <c r="F8" s="9"/>
      <c r="G8" s="9"/>
      <c r="H8" s="9"/>
      <c r="I8" s="8">
        <v>15000</v>
      </c>
      <c r="J8" s="8">
        <v>15000</v>
      </c>
      <c r="K8" s="9"/>
      <c r="L8" s="9"/>
      <c r="M8" s="9"/>
      <c r="N8" s="9"/>
      <c r="O8" s="10">
        <f t="shared" si="0"/>
        <v>30000</v>
      </c>
    </row>
    <row r="9" spans="1:15" ht="28.9">
      <c r="A9" s="3"/>
      <c r="B9" s="7" t="s">
        <v>22</v>
      </c>
      <c r="C9" s="9"/>
      <c r="D9" s="9"/>
      <c r="E9" s="9"/>
      <c r="F9" s="18">
        <v>5000</v>
      </c>
      <c r="G9" s="18">
        <v>5000</v>
      </c>
      <c r="H9" s="18">
        <v>5000</v>
      </c>
      <c r="I9" s="9"/>
      <c r="J9" s="9"/>
      <c r="K9" s="9"/>
      <c r="L9" s="9"/>
      <c r="M9" s="9"/>
      <c r="N9" s="9"/>
      <c r="O9" s="10">
        <f t="shared" si="0"/>
        <v>15000</v>
      </c>
    </row>
    <row r="10" spans="1:15" ht="57.6">
      <c r="A10" s="3"/>
      <c r="B10" s="7" t="s">
        <v>23</v>
      </c>
      <c r="C10" s="9"/>
      <c r="D10" s="9"/>
      <c r="E10" s="9"/>
      <c r="F10" s="18">
        <v>2000</v>
      </c>
      <c r="G10" s="18">
        <v>2000</v>
      </c>
      <c r="H10" s="18">
        <v>2000</v>
      </c>
      <c r="I10" s="8">
        <v>2000</v>
      </c>
      <c r="J10" s="8">
        <v>2000</v>
      </c>
      <c r="K10" s="8">
        <v>2000</v>
      </c>
      <c r="L10" s="18">
        <v>2000</v>
      </c>
      <c r="M10" s="18">
        <v>2000</v>
      </c>
      <c r="N10" s="18">
        <v>2000</v>
      </c>
      <c r="O10" s="10">
        <f t="shared" si="0"/>
        <v>18000</v>
      </c>
    </row>
    <row r="11" spans="1:15" ht="72">
      <c r="A11" s="3"/>
      <c r="B11" s="7" t="s">
        <v>24</v>
      </c>
      <c r="C11" s="8">
        <v>10000</v>
      </c>
      <c r="D11" s="8">
        <v>10000</v>
      </c>
      <c r="E11" s="8">
        <v>10000</v>
      </c>
      <c r="F11" s="18">
        <v>10000</v>
      </c>
      <c r="G11" s="18">
        <v>10000</v>
      </c>
      <c r="H11" s="18">
        <v>10000</v>
      </c>
      <c r="I11" s="8">
        <v>10000</v>
      </c>
      <c r="J11" s="8">
        <v>10000</v>
      </c>
      <c r="K11" s="8">
        <v>10000</v>
      </c>
      <c r="L11" s="18">
        <v>10000</v>
      </c>
      <c r="M11" s="18">
        <v>10000</v>
      </c>
      <c r="N11" s="18">
        <v>10000</v>
      </c>
      <c r="O11" s="10">
        <f t="shared" si="0"/>
        <v>120000</v>
      </c>
    </row>
    <row r="12" spans="1:15">
      <c r="B12" s="12" t="s">
        <v>25</v>
      </c>
      <c r="C12" s="13">
        <f>SUM(C4:C11)</f>
        <v>200000</v>
      </c>
      <c r="D12" s="13">
        <f t="shared" ref="D12:N12" si="1">SUM(D4:D11)</f>
        <v>190000</v>
      </c>
      <c r="E12" s="13">
        <f t="shared" si="1"/>
        <v>90000</v>
      </c>
      <c r="F12" s="13">
        <f t="shared" si="1"/>
        <v>57000</v>
      </c>
      <c r="G12" s="13">
        <f t="shared" si="1"/>
        <v>57000</v>
      </c>
      <c r="H12" s="13">
        <f t="shared" si="1"/>
        <v>57000</v>
      </c>
      <c r="I12" s="13">
        <f t="shared" si="1"/>
        <v>67000</v>
      </c>
      <c r="J12" s="13">
        <f t="shared" si="1"/>
        <v>67000</v>
      </c>
      <c r="K12" s="13">
        <f t="shared" si="1"/>
        <v>52000</v>
      </c>
      <c r="L12" s="13">
        <f t="shared" si="1"/>
        <v>52000</v>
      </c>
      <c r="M12" s="13">
        <f t="shared" si="1"/>
        <v>52000</v>
      </c>
      <c r="N12" s="13">
        <f t="shared" si="1"/>
        <v>52000</v>
      </c>
    </row>
    <row r="13" spans="1:15" s="23" customFormat="1" ht="28.9">
      <c r="A13" s="20"/>
      <c r="B13" s="21" t="s">
        <v>26</v>
      </c>
      <c r="C13" s="68">
        <f>SUM(C12:E12)</f>
        <v>480000</v>
      </c>
      <c r="D13" s="68"/>
      <c r="E13" s="68"/>
      <c r="F13" s="68">
        <f>SUM(F12:H12)</f>
        <v>171000</v>
      </c>
      <c r="G13" s="68"/>
      <c r="H13" s="68"/>
      <c r="I13" s="68">
        <f>SUM(I12:K12)</f>
        <v>186000</v>
      </c>
      <c r="J13" s="68"/>
      <c r="K13" s="68"/>
      <c r="L13" s="68">
        <f>SUM(L12:N12)</f>
        <v>156000</v>
      </c>
      <c r="M13" s="68"/>
      <c r="N13" s="68"/>
      <c r="O13" s="22"/>
    </row>
    <row r="14" spans="1:15">
      <c r="A14" s="3"/>
      <c r="B14" s="16" t="s">
        <v>27</v>
      </c>
      <c r="C14" s="17">
        <f>SUM(C13:N13)</f>
        <v>993000</v>
      </c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5">
      <c r="B15" s="14"/>
      <c r="C15" s="14"/>
    </row>
  </sheetData>
  <mergeCells count="9">
    <mergeCell ref="B2:B3"/>
    <mergeCell ref="C13:E13"/>
    <mergeCell ref="F13:H13"/>
    <mergeCell ref="I13:K13"/>
    <mergeCell ref="L13:N13"/>
    <mergeCell ref="C2:E2"/>
    <mergeCell ref="F2:H2"/>
    <mergeCell ref="I2:K2"/>
    <mergeCell ref="L2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4"/>
  <sheetViews>
    <sheetView tabSelected="1" topLeftCell="A3" workbookViewId="0">
      <selection activeCell="K9" sqref="K9"/>
    </sheetView>
  </sheetViews>
  <sheetFormatPr defaultColWidth="8.85546875" defaultRowHeight="14.45"/>
  <cols>
    <col min="1" max="1" width="14" style="28" customWidth="1"/>
    <col min="2" max="2" width="8.85546875" style="28"/>
    <col min="3" max="3" width="15.85546875" style="28" customWidth="1"/>
    <col min="4" max="4" width="9.85546875" style="28" customWidth="1"/>
    <col min="5" max="5" width="16.85546875" style="28" customWidth="1"/>
    <col min="6" max="6" width="14.42578125" style="28" customWidth="1"/>
    <col min="7" max="7" width="14.5703125" style="28" customWidth="1"/>
    <col min="8" max="8" width="11.85546875" style="28" customWidth="1"/>
    <col min="9" max="16384" width="8.85546875" style="28"/>
  </cols>
  <sheetData>
    <row r="3" spans="2:7" ht="35.450000000000003" customHeight="1"/>
    <row r="4" spans="2:7" ht="30" customHeight="1"/>
    <row r="5" spans="2:7" ht="18" customHeight="1"/>
    <row r="6" spans="2:7" ht="35.450000000000003" customHeight="1" thickBot="1">
      <c r="B6" s="74" t="s">
        <v>28</v>
      </c>
      <c r="C6" s="74"/>
      <c r="D6" s="74"/>
      <c r="E6" s="74"/>
      <c r="F6" s="74"/>
      <c r="G6" s="74"/>
    </row>
    <row r="7" spans="2:7" ht="30.6" customHeight="1" thickTop="1">
      <c r="B7" s="75" t="s">
        <v>29</v>
      </c>
      <c r="C7" s="76"/>
      <c r="D7" s="76"/>
      <c r="E7" s="76"/>
      <c r="F7" s="76"/>
      <c r="G7" s="77"/>
    </row>
    <row r="8" spans="2:7" ht="31.15" customHeight="1">
      <c r="B8" s="71" t="s">
        <v>30</v>
      </c>
      <c r="C8" s="72"/>
      <c r="D8" s="72"/>
      <c r="E8" s="72"/>
      <c r="F8" s="72"/>
      <c r="G8" s="73"/>
    </row>
    <row r="9" spans="2:7" ht="31.15" customHeight="1">
      <c r="B9" s="71" t="s">
        <v>31</v>
      </c>
      <c r="C9" s="72"/>
      <c r="D9" s="72"/>
      <c r="E9" s="72"/>
      <c r="F9" s="72"/>
      <c r="G9" s="73"/>
    </row>
    <row r="10" spans="2:7" ht="29.45" customHeight="1">
      <c r="B10" s="71" t="s">
        <v>32</v>
      </c>
      <c r="C10" s="72"/>
      <c r="D10" s="72"/>
      <c r="E10" s="72"/>
      <c r="F10" s="72"/>
      <c r="G10" s="73"/>
    </row>
    <row r="11" spans="2:7" ht="31.15" customHeight="1">
      <c r="B11" s="71" t="s">
        <v>33</v>
      </c>
      <c r="C11" s="72"/>
      <c r="D11" s="72"/>
      <c r="E11" s="72"/>
      <c r="F11" s="72"/>
      <c r="G11" s="73"/>
    </row>
    <row r="12" spans="2:7" ht="30.6" customHeight="1">
      <c r="B12" s="71" t="s">
        <v>34</v>
      </c>
      <c r="C12" s="72"/>
      <c r="D12" s="72"/>
      <c r="E12" s="72"/>
      <c r="F12" s="72"/>
      <c r="G12" s="73"/>
    </row>
    <row r="13" spans="2:7" ht="30.6" customHeight="1">
      <c r="B13" s="78" t="s">
        <v>35</v>
      </c>
      <c r="C13" s="79"/>
      <c r="D13" s="79"/>
      <c r="E13" s="79"/>
      <c r="F13" s="79"/>
      <c r="G13" s="80"/>
    </row>
    <row r="14" spans="2:7" ht="45.6" customHeight="1">
      <c r="B14" s="70" t="s">
        <v>36</v>
      </c>
      <c r="C14" s="70"/>
      <c r="D14" s="70"/>
      <c r="E14" s="70"/>
      <c r="F14" s="70"/>
      <c r="G14" s="70"/>
    </row>
  </sheetData>
  <sheetProtection sheet="1" objects="1" scenarios="1"/>
  <mergeCells count="9">
    <mergeCell ref="B14:G14"/>
    <mergeCell ref="B8:G8"/>
    <mergeCell ref="B6:G6"/>
    <mergeCell ref="B7:G7"/>
    <mergeCell ref="B13:G13"/>
    <mergeCell ref="B9:G9"/>
    <mergeCell ref="B12:G12"/>
    <mergeCell ref="B11:G11"/>
    <mergeCell ref="B10:G1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3671-1903-4290-AD76-3DF65D29BB99}">
  <dimension ref="B1:H29"/>
  <sheetViews>
    <sheetView showGridLines="0" workbookViewId="0">
      <selection activeCell="D16" sqref="D16"/>
    </sheetView>
  </sheetViews>
  <sheetFormatPr defaultColWidth="8.85546875" defaultRowHeight="14.45"/>
  <cols>
    <col min="1" max="1" width="4.140625" style="11" customWidth="1"/>
    <col min="2" max="2" width="37.7109375" style="11" customWidth="1"/>
    <col min="3" max="3" width="20.28515625" style="11" customWidth="1"/>
    <col min="4" max="4" width="19" style="11" customWidth="1"/>
    <col min="5" max="5" width="18" style="11" customWidth="1"/>
    <col min="6" max="6" width="17.28515625" style="11" customWidth="1"/>
    <col min="7" max="7" width="20.140625" style="11" customWidth="1"/>
    <col min="8" max="8" width="12.7109375" style="11" bestFit="1" customWidth="1"/>
    <col min="9" max="16384" width="8.85546875" style="11"/>
  </cols>
  <sheetData>
    <row r="1" spans="2:7">
      <c r="B1" s="29" t="s">
        <v>37</v>
      </c>
    </row>
    <row r="3" spans="2:7">
      <c r="B3" s="84" t="s">
        <v>38</v>
      </c>
      <c r="C3" s="88" t="s">
        <v>39</v>
      </c>
      <c r="D3" s="89"/>
      <c r="E3" s="89"/>
      <c r="F3" s="89"/>
      <c r="G3" s="86" t="s">
        <v>40</v>
      </c>
    </row>
    <row r="4" spans="2:7">
      <c r="B4" s="85"/>
      <c r="C4" s="44" t="s">
        <v>5</v>
      </c>
      <c r="D4" s="44" t="s">
        <v>6</v>
      </c>
      <c r="E4" s="44" t="s">
        <v>7</v>
      </c>
      <c r="F4" s="45" t="s">
        <v>8</v>
      </c>
      <c r="G4" s="87"/>
    </row>
    <row r="5" spans="2:7">
      <c r="B5" s="52" t="s">
        <v>41</v>
      </c>
      <c r="C5" s="58">
        <v>50000</v>
      </c>
      <c r="D5" s="58">
        <v>50000</v>
      </c>
      <c r="E5" s="58">
        <v>50000</v>
      </c>
      <c r="F5" s="58">
        <v>50000</v>
      </c>
      <c r="G5" s="55">
        <f>SUM(C5:F5)</f>
        <v>200000</v>
      </c>
    </row>
    <row r="6" spans="2:7">
      <c r="B6" s="52" t="s">
        <v>42</v>
      </c>
      <c r="C6" s="58">
        <v>125000</v>
      </c>
      <c r="D6" s="58">
        <v>125000</v>
      </c>
      <c r="E6" s="58">
        <v>125000</v>
      </c>
      <c r="F6" s="58">
        <v>125000</v>
      </c>
      <c r="G6" s="55">
        <f>SUM(C6:F6)</f>
        <v>500000</v>
      </c>
    </row>
    <row r="7" spans="2:7">
      <c r="B7" s="53" t="s">
        <v>43</v>
      </c>
      <c r="C7" s="54">
        <f>SUM(C8:C12)</f>
        <v>388750</v>
      </c>
      <c r="D7" s="54">
        <f>SUM(D8:D12)</f>
        <v>148750</v>
      </c>
      <c r="E7" s="54">
        <f>SUM(E8:E12)</f>
        <v>88750</v>
      </c>
      <c r="F7" s="54">
        <f>SUM(F8:F12)</f>
        <v>88750</v>
      </c>
      <c r="G7" s="55">
        <f>SUM(C7:F7)</f>
        <v>715000</v>
      </c>
    </row>
    <row r="8" spans="2:7">
      <c r="B8" s="51" t="s">
        <v>44</v>
      </c>
      <c r="C8" s="56">
        <v>200000</v>
      </c>
      <c r="D8" s="56">
        <v>0</v>
      </c>
      <c r="E8" s="56">
        <v>0</v>
      </c>
      <c r="F8" s="56">
        <v>0</v>
      </c>
      <c r="G8" s="81"/>
    </row>
    <row r="9" spans="2:7">
      <c r="B9" s="51" t="s">
        <v>45</v>
      </c>
      <c r="C9" s="56">
        <v>50000</v>
      </c>
      <c r="D9" s="56">
        <v>50000</v>
      </c>
      <c r="E9" s="56">
        <v>50000</v>
      </c>
      <c r="F9" s="56">
        <v>50000</v>
      </c>
      <c r="G9" s="82"/>
    </row>
    <row r="10" spans="2:7">
      <c r="B10" s="51" t="s">
        <v>46</v>
      </c>
      <c r="C10" s="56">
        <v>100000</v>
      </c>
      <c r="D10" s="56">
        <v>60000</v>
      </c>
      <c r="E10" s="56">
        <v>0</v>
      </c>
      <c r="F10" s="56">
        <v>0</v>
      </c>
      <c r="G10" s="82"/>
    </row>
    <row r="11" spans="2:7">
      <c r="B11" s="51" t="s">
        <v>47</v>
      </c>
      <c r="C11" s="56">
        <v>10000</v>
      </c>
      <c r="D11" s="56">
        <v>10000</v>
      </c>
      <c r="E11" s="56">
        <v>10000</v>
      </c>
      <c r="F11" s="56">
        <v>10000</v>
      </c>
      <c r="G11" s="82"/>
    </row>
    <row r="12" spans="2:7">
      <c r="B12" s="51" t="s">
        <v>48</v>
      </c>
      <c r="C12" s="56">
        <v>28750</v>
      </c>
      <c r="D12" s="56">
        <v>28750</v>
      </c>
      <c r="E12" s="56">
        <v>28750</v>
      </c>
      <c r="F12" s="56">
        <v>28750</v>
      </c>
      <c r="G12" s="83"/>
    </row>
    <row r="13" spans="2:7">
      <c r="B13" s="53" t="s">
        <v>49</v>
      </c>
      <c r="C13" s="54">
        <f>SUM(C14:C17)</f>
        <v>40000</v>
      </c>
      <c r="D13" s="54">
        <f>SUM(D14:D17)</f>
        <v>60000</v>
      </c>
      <c r="E13" s="54">
        <f>SUM(E14:E17)</f>
        <v>55000</v>
      </c>
      <c r="F13" s="54">
        <f>SUM(F14:F17)</f>
        <v>90000</v>
      </c>
      <c r="G13" s="55">
        <f>SUM(C13:F13)</f>
        <v>245000</v>
      </c>
    </row>
    <row r="14" spans="2:7">
      <c r="B14" s="51" t="s">
        <v>50</v>
      </c>
      <c r="C14" s="56">
        <v>30000</v>
      </c>
      <c r="D14" s="56">
        <v>30000</v>
      </c>
      <c r="E14" s="56">
        <v>30000</v>
      </c>
      <c r="F14" s="56">
        <v>30000</v>
      </c>
      <c r="G14" s="81"/>
    </row>
    <row r="15" spans="2:7">
      <c r="B15" s="51" t="s">
        <v>51</v>
      </c>
      <c r="C15" s="56">
        <v>10000</v>
      </c>
      <c r="D15" s="56">
        <v>10000</v>
      </c>
      <c r="E15" s="56">
        <v>10000</v>
      </c>
      <c r="F15" s="56">
        <v>10000</v>
      </c>
      <c r="G15" s="82"/>
    </row>
    <row r="16" spans="2:7">
      <c r="B16" s="51" t="s">
        <v>52</v>
      </c>
      <c r="C16" s="56">
        <v>0</v>
      </c>
      <c r="D16" s="56">
        <v>0</v>
      </c>
      <c r="E16" s="56">
        <v>0</v>
      </c>
      <c r="F16" s="56">
        <v>50000</v>
      </c>
      <c r="G16" s="82"/>
    </row>
    <row r="17" spans="2:8">
      <c r="B17" s="51" t="s">
        <v>48</v>
      </c>
      <c r="C17" s="56">
        <v>0</v>
      </c>
      <c r="D17" s="56">
        <v>20000</v>
      </c>
      <c r="E17" s="56">
        <v>15000</v>
      </c>
      <c r="F17" s="56">
        <v>0</v>
      </c>
      <c r="G17" s="83"/>
    </row>
    <row r="18" spans="2:8" ht="16.149999999999999" customHeight="1">
      <c r="B18" s="53" t="s">
        <v>53</v>
      </c>
      <c r="C18" s="57">
        <v>5000</v>
      </c>
      <c r="D18" s="57">
        <v>5000</v>
      </c>
      <c r="E18" s="57">
        <v>5000</v>
      </c>
      <c r="F18" s="57">
        <v>5000</v>
      </c>
      <c r="G18" s="55">
        <f>SUM(C18:F18)</f>
        <v>20000</v>
      </c>
    </row>
    <row r="19" spans="2:8" ht="31.15" customHeight="1">
      <c r="B19" s="52" t="s">
        <v>54</v>
      </c>
      <c r="C19" s="58">
        <v>5000</v>
      </c>
      <c r="D19" s="58">
        <v>5000</v>
      </c>
      <c r="E19" s="58">
        <v>5000</v>
      </c>
      <c r="F19" s="58">
        <v>5000</v>
      </c>
      <c r="G19" s="55">
        <f>SUM(C19:F19)</f>
        <v>20000</v>
      </c>
    </row>
    <row r="20" spans="2:8" ht="31.15" customHeight="1">
      <c r="B20" s="52" t="s">
        <v>55</v>
      </c>
      <c r="C20" s="58">
        <v>50000</v>
      </c>
      <c r="D20" s="58">
        <v>50000</v>
      </c>
      <c r="E20" s="58">
        <v>50000</v>
      </c>
      <c r="F20" s="58">
        <v>50000</v>
      </c>
      <c r="G20" s="55">
        <f>SUM(C20:F20)</f>
        <v>200000</v>
      </c>
    </row>
    <row r="21" spans="2:8" ht="31.9" customHeight="1">
      <c r="B21" s="52" t="s">
        <v>56</v>
      </c>
      <c r="C21" s="58">
        <v>25000</v>
      </c>
      <c r="D21" s="58">
        <v>25000</v>
      </c>
      <c r="E21" s="58">
        <v>25000</v>
      </c>
      <c r="F21" s="58">
        <v>25000</v>
      </c>
      <c r="G21" s="55">
        <f>SUM(C21:F21)</f>
        <v>100000</v>
      </c>
    </row>
    <row r="22" spans="2:8" ht="19.899999999999999" customHeight="1">
      <c r="B22" s="25" t="s">
        <v>57</v>
      </c>
      <c r="C22" s="26">
        <f>C5+C6+C7+C13+C18+C19+C20+C21</f>
        <v>688750</v>
      </c>
      <c r="D22" s="26">
        <f>D5+D6+D7+D13+D18+D19+D20+D21</f>
        <v>468750</v>
      </c>
      <c r="E22" s="26">
        <f>E5+E6+E7+E13+E18+E19+E20+E21</f>
        <v>403750</v>
      </c>
      <c r="F22" s="26">
        <f>F5+F6+F7+F13+F18+F19+F20+F21</f>
        <v>438750</v>
      </c>
      <c r="G22" s="47">
        <f>G5+G6+G7+G13+G18+G19+G20+G21</f>
        <v>2000000</v>
      </c>
    </row>
    <row r="24" spans="2:8">
      <c r="B24" s="33" t="s">
        <v>58</v>
      </c>
      <c r="G24" s="34"/>
    </row>
    <row r="25" spans="2:8">
      <c r="B25" s="11" t="s">
        <v>59</v>
      </c>
      <c r="G25" s="34"/>
      <c r="H25" s="34"/>
    </row>
    <row r="26" spans="2:8">
      <c r="G26" s="34"/>
    </row>
    <row r="27" spans="2:8">
      <c r="G27" s="34"/>
    </row>
    <row r="28" spans="2:8">
      <c r="G28" s="34"/>
      <c r="H28" s="34"/>
    </row>
    <row r="29" spans="2:8">
      <c r="G29" s="34"/>
    </row>
  </sheetData>
  <mergeCells count="5">
    <mergeCell ref="G8:G12"/>
    <mergeCell ref="G14:G17"/>
    <mergeCell ref="B3:B4"/>
    <mergeCell ref="G3:G4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65D7B-0257-418D-B2D2-1A665049EA74}">
  <dimension ref="B1:G20"/>
  <sheetViews>
    <sheetView showGridLines="0" workbookViewId="0">
      <selection activeCell="C3" sqref="C3:F3"/>
    </sheetView>
  </sheetViews>
  <sheetFormatPr defaultColWidth="8.85546875" defaultRowHeight="14.45"/>
  <cols>
    <col min="1" max="1" width="4.140625" style="11" customWidth="1"/>
    <col min="2" max="2" width="18.85546875" style="11" customWidth="1"/>
    <col min="3" max="3" width="15.5703125" style="11" customWidth="1"/>
    <col min="4" max="4" width="16" style="11" customWidth="1"/>
    <col min="5" max="5" width="16.7109375" style="11" customWidth="1"/>
    <col min="6" max="6" width="16.28515625" style="11" customWidth="1"/>
    <col min="7" max="7" width="18.5703125" style="11" customWidth="1"/>
    <col min="8" max="16384" width="8.85546875" style="11"/>
  </cols>
  <sheetData>
    <row r="1" spans="2:7">
      <c r="B1" s="29" t="s">
        <v>37</v>
      </c>
    </row>
    <row r="3" spans="2:7">
      <c r="B3" s="84" t="s">
        <v>60</v>
      </c>
      <c r="C3" s="88" t="s">
        <v>39</v>
      </c>
      <c r="D3" s="89"/>
      <c r="E3" s="89"/>
      <c r="F3" s="89"/>
      <c r="G3" s="86" t="s">
        <v>61</v>
      </c>
    </row>
    <row r="4" spans="2:7">
      <c r="B4" s="90"/>
      <c r="C4" s="24" t="s">
        <v>5</v>
      </c>
      <c r="D4" s="24" t="s">
        <v>6</v>
      </c>
      <c r="E4" s="24" t="s">
        <v>7</v>
      </c>
      <c r="F4" s="27" t="s">
        <v>8</v>
      </c>
      <c r="G4" s="87"/>
    </row>
    <row r="5" spans="2:7">
      <c r="B5" s="50" t="s">
        <v>62</v>
      </c>
      <c r="C5" s="60">
        <v>229583.33</v>
      </c>
      <c r="D5" s="49">
        <v>0</v>
      </c>
      <c r="E5" s="48">
        <v>0</v>
      </c>
      <c r="F5" s="49">
        <v>0</v>
      </c>
      <c r="G5" s="46">
        <f>SUM(C5:F5)</f>
        <v>229583.33</v>
      </c>
    </row>
    <row r="6" spans="2:7">
      <c r="B6" s="50" t="s">
        <v>63</v>
      </c>
      <c r="C6" s="60">
        <v>229583.33</v>
      </c>
      <c r="D6" s="49">
        <v>0</v>
      </c>
      <c r="E6" s="48">
        <v>0</v>
      </c>
      <c r="F6" s="49">
        <v>0</v>
      </c>
      <c r="G6" s="46">
        <f t="shared" ref="G6:G14" si="0">SUM(C6:F6)</f>
        <v>229583.33</v>
      </c>
    </row>
    <row r="7" spans="2:7">
      <c r="B7" s="50" t="s">
        <v>64</v>
      </c>
      <c r="C7" s="60">
        <v>229583.33</v>
      </c>
      <c r="D7" s="49">
        <v>0</v>
      </c>
      <c r="E7" s="48">
        <v>0</v>
      </c>
      <c r="F7" s="49">
        <v>0</v>
      </c>
      <c r="G7" s="46">
        <f t="shared" si="0"/>
        <v>229583.33</v>
      </c>
    </row>
    <row r="8" spans="2:7">
      <c r="B8" s="50" t="s">
        <v>65</v>
      </c>
      <c r="C8" s="48">
        <v>0</v>
      </c>
      <c r="D8" s="61">
        <v>234375</v>
      </c>
      <c r="E8" s="48">
        <v>0</v>
      </c>
      <c r="F8" s="49">
        <v>0</v>
      </c>
      <c r="G8" s="46">
        <f t="shared" si="0"/>
        <v>234375</v>
      </c>
    </row>
    <row r="9" spans="2:7">
      <c r="B9" s="50" t="s">
        <v>66</v>
      </c>
      <c r="C9" s="48">
        <v>0</v>
      </c>
      <c r="D9" s="61">
        <v>234375</v>
      </c>
      <c r="E9" s="60">
        <v>100937.5</v>
      </c>
      <c r="F9" s="49">
        <v>0</v>
      </c>
      <c r="G9" s="46">
        <f t="shared" si="0"/>
        <v>335312.5</v>
      </c>
    </row>
    <row r="10" spans="2:7">
      <c r="B10" s="50" t="s">
        <v>67</v>
      </c>
      <c r="C10" s="48">
        <v>0</v>
      </c>
      <c r="D10" s="49">
        <v>0</v>
      </c>
      <c r="E10" s="60">
        <v>100937.5</v>
      </c>
      <c r="F10" s="49">
        <v>0</v>
      </c>
      <c r="G10" s="46">
        <f t="shared" si="0"/>
        <v>100937.5</v>
      </c>
    </row>
    <row r="11" spans="2:7">
      <c r="B11" s="50" t="s">
        <v>68</v>
      </c>
      <c r="C11" s="48">
        <v>0</v>
      </c>
      <c r="D11" s="49">
        <v>0</v>
      </c>
      <c r="E11" s="60">
        <v>100937.5</v>
      </c>
      <c r="F11" s="49">
        <v>0</v>
      </c>
      <c r="G11" s="46">
        <f t="shared" si="0"/>
        <v>100937.5</v>
      </c>
    </row>
    <row r="12" spans="2:7">
      <c r="B12" s="50" t="s">
        <v>69</v>
      </c>
      <c r="C12" s="48">
        <v>0</v>
      </c>
      <c r="D12" s="49">
        <v>0</v>
      </c>
      <c r="E12" s="60">
        <v>100937.5</v>
      </c>
      <c r="F12" s="61">
        <v>146250</v>
      </c>
      <c r="G12" s="46">
        <f t="shared" si="0"/>
        <v>247187.5</v>
      </c>
    </row>
    <row r="13" spans="2:7">
      <c r="B13" s="50" t="s">
        <v>70</v>
      </c>
      <c r="C13" s="48">
        <v>0</v>
      </c>
      <c r="D13" s="49">
        <v>0</v>
      </c>
      <c r="E13" s="48">
        <v>0</v>
      </c>
      <c r="F13" s="61">
        <v>146250</v>
      </c>
      <c r="G13" s="46">
        <f t="shared" si="0"/>
        <v>146250</v>
      </c>
    </row>
    <row r="14" spans="2:7">
      <c r="B14" s="50" t="s">
        <v>71</v>
      </c>
      <c r="C14" s="48">
        <v>0</v>
      </c>
      <c r="D14" s="49">
        <v>0</v>
      </c>
      <c r="E14" s="48">
        <v>0</v>
      </c>
      <c r="F14" s="61">
        <v>146250</v>
      </c>
      <c r="G14" s="46">
        <f t="shared" si="0"/>
        <v>146250</v>
      </c>
    </row>
    <row r="15" spans="2:7" ht="19.899999999999999" customHeight="1">
      <c r="B15" s="25" t="s">
        <v>72</v>
      </c>
      <c r="C15" s="26">
        <f>SUM(C5:C14)</f>
        <v>688749.99</v>
      </c>
      <c r="D15" s="26">
        <f>SUM(D5:D14)</f>
        <v>468750</v>
      </c>
      <c r="E15" s="26">
        <f>SUM(E5:E14)</f>
        <v>403750</v>
      </c>
      <c r="F15" s="26">
        <f>SUM(F5:F14)</f>
        <v>438750</v>
      </c>
      <c r="G15" s="59">
        <f>SUM(G5:G14)</f>
        <v>1999999.99</v>
      </c>
    </row>
    <row r="17" spans="2:6">
      <c r="B17" s="33" t="s">
        <v>73</v>
      </c>
    </row>
    <row r="19" spans="2:6">
      <c r="C19" s="34"/>
      <c r="D19" s="34"/>
      <c r="E19" s="34"/>
      <c r="F19" s="34"/>
    </row>
    <row r="20" spans="2:6">
      <c r="C20" s="34"/>
      <c r="D20" s="34"/>
      <c r="E20" s="34"/>
      <c r="F20" s="34"/>
    </row>
  </sheetData>
  <mergeCells count="3">
    <mergeCell ref="B3:B4"/>
    <mergeCell ref="G3:G4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18742-14BB-4306-8E46-A5E3B89E3EEC}">
  <dimension ref="B1:I20"/>
  <sheetViews>
    <sheetView showGridLines="0" workbookViewId="0">
      <selection activeCell="N13" sqref="N13"/>
    </sheetView>
  </sheetViews>
  <sheetFormatPr defaultRowHeight="14.45"/>
  <cols>
    <col min="1" max="1" width="5" customWidth="1"/>
    <col min="2" max="2" width="8" customWidth="1"/>
    <col min="3" max="3" width="15.5703125" customWidth="1"/>
    <col min="4" max="4" width="17" bestFit="1" customWidth="1"/>
    <col min="5" max="5" width="17" customWidth="1"/>
    <col min="6" max="7" width="19.140625" customWidth="1"/>
    <col min="8" max="8" width="17.85546875" customWidth="1"/>
    <col min="9" max="9" width="8.85546875" style="30"/>
  </cols>
  <sheetData>
    <row r="1" spans="2:9">
      <c r="B1" s="92" t="s">
        <v>74</v>
      </c>
      <c r="C1" s="92"/>
      <c r="D1" s="32"/>
      <c r="E1" s="32"/>
      <c r="F1" s="32"/>
      <c r="G1" s="32"/>
    </row>
    <row r="3" spans="2:9" ht="15.6">
      <c r="B3" s="93" t="s">
        <v>75</v>
      </c>
      <c r="C3" s="94" t="s">
        <v>76</v>
      </c>
      <c r="D3" s="94"/>
      <c r="E3" s="94"/>
      <c r="F3" s="94"/>
      <c r="G3" s="94"/>
      <c r="H3" s="94"/>
      <c r="I3" s="94"/>
    </row>
    <row r="4" spans="2:9" ht="40.9" customHeight="1">
      <c r="B4" s="93"/>
      <c r="C4" s="35" t="s">
        <v>39</v>
      </c>
      <c r="D4" s="35" t="s">
        <v>77</v>
      </c>
      <c r="E4" s="35" t="s">
        <v>78</v>
      </c>
      <c r="F4" s="35" t="s">
        <v>79</v>
      </c>
      <c r="G4" s="35" t="s">
        <v>80</v>
      </c>
      <c r="H4" s="35" t="s">
        <v>81</v>
      </c>
      <c r="I4" s="35" t="s">
        <v>82</v>
      </c>
    </row>
    <row r="5" spans="2:9">
      <c r="B5" s="36" t="s">
        <v>5</v>
      </c>
      <c r="C5" s="37" t="s">
        <v>83</v>
      </c>
      <c r="D5" s="62">
        <v>350000</v>
      </c>
      <c r="E5" s="38">
        <f>D5*10%</f>
        <v>35000</v>
      </c>
      <c r="F5" s="39">
        <f>D5-E5</f>
        <v>315000</v>
      </c>
      <c r="G5" s="39">
        <f>D5*5%</f>
        <v>17500</v>
      </c>
      <c r="H5" s="40">
        <f>F5-G5</f>
        <v>297500</v>
      </c>
      <c r="I5" s="41">
        <f t="shared" ref="I5:I12" si="0">D5/$D$13</f>
        <v>0.17499999999999999</v>
      </c>
    </row>
    <row r="6" spans="2:9">
      <c r="B6" s="36" t="s">
        <v>6</v>
      </c>
      <c r="C6" s="37" t="s">
        <v>84</v>
      </c>
      <c r="D6" s="62">
        <v>350000</v>
      </c>
      <c r="E6" s="38">
        <f t="shared" ref="E6:E12" si="1">D6*10%</f>
        <v>35000</v>
      </c>
      <c r="F6" s="39">
        <f t="shared" ref="F6:F12" si="2">D6-E6</f>
        <v>315000</v>
      </c>
      <c r="G6" s="39">
        <f>D6*5%</f>
        <v>17500</v>
      </c>
      <c r="H6" s="40">
        <f t="shared" ref="H6:H12" si="3">F6-G6</f>
        <v>297500</v>
      </c>
      <c r="I6" s="41">
        <f t="shared" si="0"/>
        <v>0.17499999999999999</v>
      </c>
    </row>
    <row r="7" spans="2:9">
      <c r="B7" s="36" t="s">
        <v>7</v>
      </c>
      <c r="C7" s="37" t="s">
        <v>85</v>
      </c>
      <c r="D7" s="62">
        <v>250000</v>
      </c>
      <c r="E7" s="38">
        <f t="shared" si="1"/>
        <v>25000</v>
      </c>
      <c r="F7" s="39">
        <f t="shared" si="2"/>
        <v>225000</v>
      </c>
      <c r="G7" s="39">
        <f>D7*5%</f>
        <v>12500</v>
      </c>
      <c r="H7" s="40">
        <f t="shared" si="3"/>
        <v>212500</v>
      </c>
      <c r="I7" s="41">
        <f t="shared" si="0"/>
        <v>0.125</v>
      </c>
    </row>
    <row r="8" spans="2:9">
      <c r="B8" s="36" t="s">
        <v>8</v>
      </c>
      <c r="C8" s="37" t="s">
        <v>86</v>
      </c>
      <c r="D8" s="62">
        <v>250000</v>
      </c>
      <c r="E8" s="38">
        <f t="shared" si="1"/>
        <v>25000</v>
      </c>
      <c r="F8" s="39">
        <f t="shared" si="2"/>
        <v>225000</v>
      </c>
      <c r="G8" s="39">
        <f t="shared" ref="G8:G12" si="4">D8*5%</f>
        <v>12500</v>
      </c>
      <c r="H8" s="40">
        <f t="shared" si="3"/>
        <v>212500</v>
      </c>
      <c r="I8" s="41">
        <f t="shared" si="0"/>
        <v>0.125</v>
      </c>
    </row>
    <row r="9" spans="2:9">
      <c r="B9" s="36" t="s">
        <v>9</v>
      </c>
      <c r="C9" s="37" t="s">
        <v>87</v>
      </c>
      <c r="D9" s="62">
        <v>200000</v>
      </c>
      <c r="E9" s="38">
        <f t="shared" si="1"/>
        <v>20000</v>
      </c>
      <c r="F9" s="39">
        <f t="shared" si="2"/>
        <v>180000</v>
      </c>
      <c r="G9" s="39">
        <f t="shared" si="4"/>
        <v>10000</v>
      </c>
      <c r="H9" s="40">
        <f t="shared" si="3"/>
        <v>170000</v>
      </c>
      <c r="I9" s="41">
        <f t="shared" si="0"/>
        <v>0.1</v>
      </c>
    </row>
    <row r="10" spans="2:9">
      <c r="B10" s="36" t="s">
        <v>88</v>
      </c>
      <c r="C10" s="37" t="s">
        <v>89</v>
      </c>
      <c r="D10" s="62">
        <v>200000</v>
      </c>
      <c r="E10" s="38">
        <f t="shared" si="1"/>
        <v>20000</v>
      </c>
      <c r="F10" s="39">
        <f t="shared" si="2"/>
        <v>180000</v>
      </c>
      <c r="G10" s="39">
        <f t="shared" si="4"/>
        <v>10000</v>
      </c>
      <c r="H10" s="40">
        <f t="shared" si="3"/>
        <v>170000</v>
      </c>
      <c r="I10" s="41">
        <f t="shared" si="0"/>
        <v>0.1</v>
      </c>
    </row>
    <row r="11" spans="2:9">
      <c r="B11" s="36" t="s">
        <v>11</v>
      </c>
      <c r="C11" s="37" t="s">
        <v>90</v>
      </c>
      <c r="D11" s="62">
        <v>200000</v>
      </c>
      <c r="E11" s="38">
        <f t="shared" si="1"/>
        <v>20000</v>
      </c>
      <c r="F11" s="39">
        <f t="shared" si="2"/>
        <v>180000</v>
      </c>
      <c r="G11" s="39">
        <f t="shared" si="4"/>
        <v>10000</v>
      </c>
      <c r="H11" s="40">
        <f t="shared" si="3"/>
        <v>170000</v>
      </c>
      <c r="I11" s="41">
        <f t="shared" si="0"/>
        <v>0.1</v>
      </c>
    </row>
    <row r="12" spans="2:9">
      <c r="B12" s="36" t="s">
        <v>91</v>
      </c>
      <c r="C12" s="37" t="s">
        <v>92</v>
      </c>
      <c r="D12" s="62">
        <v>200000</v>
      </c>
      <c r="E12" s="38">
        <f t="shared" si="1"/>
        <v>20000</v>
      </c>
      <c r="F12" s="39">
        <f t="shared" si="2"/>
        <v>180000</v>
      </c>
      <c r="G12" s="39">
        <f t="shared" si="4"/>
        <v>10000</v>
      </c>
      <c r="H12" s="40">
        <f t="shared" si="3"/>
        <v>170000</v>
      </c>
      <c r="I12" s="41">
        <f t="shared" si="0"/>
        <v>0.1</v>
      </c>
    </row>
    <row r="13" spans="2:9">
      <c r="B13" s="91" t="s">
        <v>93</v>
      </c>
      <c r="C13" s="91"/>
      <c r="D13" s="42">
        <f t="shared" ref="D13:I13" si="5">SUM(D5:D12)</f>
        <v>2000000</v>
      </c>
      <c r="E13" s="42">
        <f t="shared" si="5"/>
        <v>200000</v>
      </c>
      <c r="F13" s="42">
        <f t="shared" si="5"/>
        <v>1800000</v>
      </c>
      <c r="G13" s="42">
        <f t="shared" si="5"/>
        <v>100000</v>
      </c>
      <c r="H13" s="42">
        <f t="shared" si="5"/>
        <v>1700000</v>
      </c>
      <c r="I13" s="43">
        <f t="shared" si="5"/>
        <v>0.99999999999999989</v>
      </c>
    </row>
    <row r="16" spans="2:9">
      <c r="C16" s="64" t="s">
        <v>94</v>
      </c>
    </row>
    <row r="17" spans="3:8">
      <c r="C17" s="64" t="s">
        <v>95</v>
      </c>
      <c r="D17" s="31"/>
    </row>
    <row r="18" spans="3:8">
      <c r="C18" s="65" t="s">
        <v>96</v>
      </c>
      <c r="D18" s="31"/>
      <c r="E18" s="31"/>
      <c r="F18" s="31"/>
      <c r="G18" s="31"/>
      <c r="H18" s="31"/>
    </row>
    <row r="19" spans="3:8">
      <c r="C19" s="63" t="s">
        <v>97</v>
      </c>
    </row>
    <row r="20" spans="3:8">
      <c r="C20" s="63"/>
    </row>
  </sheetData>
  <mergeCells count="4">
    <mergeCell ref="B13:C13"/>
    <mergeCell ref="B1:C1"/>
    <mergeCell ref="B3:B4"/>
    <mergeCell ref="C3:I3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EE82B79F12114E960AA8985566FDD5" ma:contentTypeVersion="14" ma:contentTypeDescription="Crie um novo documento." ma:contentTypeScope="" ma:versionID="8dd50d739114aee16a241281b0133969">
  <xsd:schema xmlns:xsd="http://www.w3.org/2001/XMLSchema" xmlns:xs="http://www.w3.org/2001/XMLSchema" xmlns:p="http://schemas.microsoft.com/office/2006/metadata/properties" xmlns:ns2="ce4c8dd7-4f39-412f-9709-19de79631cf4" xmlns:ns3="13be7f24-a10f-4afb-98ae-d7ca9e68d5d1" targetNamespace="http://schemas.microsoft.com/office/2006/metadata/properties" ma:root="true" ma:fieldsID="6b854198f61fd1033e9764090a0a6964" ns2:_="" ns3:_="">
    <xsd:import namespace="ce4c8dd7-4f39-412f-9709-19de79631cf4"/>
    <xsd:import namespace="13be7f24-a10f-4afb-98ae-d7ca9e68d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c8dd7-4f39-412f-9709-19de79631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42c0d9-b1c0-4e74-82a7-7c6c3a1b3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7f24-a10f-4afb-98ae-d7ca9e68d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62d8537-e042-4a43-bb6b-b5201868b728}" ma:internalName="TaxCatchAll" ma:showField="CatchAllData" ma:web="13be7f24-a10f-4afb-98ae-d7ca9e68d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e7f24-a10f-4afb-98ae-d7ca9e68d5d1" xsi:nil="true"/>
    <lcf76f155ced4ddcb4097134ff3c332f xmlns="ce4c8dd7-4f39-412f-9709-19de79631c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0F1E519-C263-4B03-A329-0F9FB7252824}"/>
</file>

<file path=customXml/itemProps2.xml><?xml version="1.0" encoding="utf-8"?>
<ds:datastoreItem xmlns:ds="http://schemas.openxmlformats.org/officeDocument/2006/customXml" ds:itemID="{556F54B5-045E-4141-B5BB-6804A0B1C375}"/>
</file>

<file path=customXml/itemProps3.xml><?xml version="1.0" encoding="utf-8"?>
<ds:datastoreItem xmlns:ds="http://schemas.openxmlformats.org/officeDocument/2006/customXml" ds:itemID="{095726A3-ED53-4F8E-A704-BAB497E90E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Taiane Freitas</dc:creator>
  <cp:keywords/>
  <dc:description/>
  <cp:lastModifiedBy>Kamille Vieira Lopes</cp:lastModifiedBy>
  <cp:revision/>
  <dcterms:created xsi:type="dcterms:W3CDTF">2023-06-22T19:53:05Z</dcterms:created>
  <dcterms:modified xsi:type="dcterms:W3CDTF">2023-12-20T13:59:05Z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0x01010056EE82B79F12114E960AA8985566FDD5</vt:lpwstr>
  </property>
  <property fmtid="{D5CDD505-2E9C-101B-9397-08002B2CF9AE}" pid="3" name="MediaServiceImageTags">
    <vt:lpwstr/>
  </property>
</Properties>
</file>